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6" windowHeight="7332" activeTab="0"/>
  </bookViews>
  <sheets>
    <sheet name="Tabelle1" sheetId="1" r:id="rId1"/>
    <sheet name="Druckansicht" sheetId="2" r:id="rId2"/>
  </sheets>
  <definedNames/>
  <calcPr fullCalcOnLoad="1"/>
</workbook>
</file>

<file path=xl/sharedStrings.xml><?xml version="1.0" encoding="utf-8"?>
<sst xmlns="http://schemas.openxmlformats.org/spreadsheetml/2006/main" count="165" uniqueCount="49">
  <si>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</si>
  <si>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</si>
  <si>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</si>
  <si>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</si>
  <si>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</si>
  <si>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</si>
  <si>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</si>
  <si>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</si>
  <si>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</si>
  <si>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</si>
  <si>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</si>
  <si>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</si>
  <si>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</si>
  <si>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</si>
  <si>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</si>
  <si>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</si>
  <si>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</si>
  <si>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</si>
  <si>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</si>
  <si>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</si>
  <si>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</si>
  <si>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</si>
  <si>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</si>
  <si>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</si>
  <si>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</si>
  <si>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</si>
  <si>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</si>
  <si>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</si>
  <si>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</si>
  <si>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Mannschaft A</t>
  </si>
  <si>
    <t>Mannschaft B</t>
  </si>
  <si>
    <t>Mannschaft C</t>
  </si>
  <si>
    <t>Mannschaft D</t>
  </si>
  <si>
    <t>Mannschaft E</t>
  </si>
  <si>
    <t>Mannschaft F</t>
  </si>
  <si>
    <t>Teilnehmer</t>
  </si>
  <si>
    <t>Spielplan</t>
  </si>
  <si>
    <t>Abschlusstabelle</t>
  </si>
  <si>
    <t>Pause</t>
  </si>
  <si>
    <t>Willy Czech Halle</t>
  </si>
  <si>
    <t>Beuern</t>
  </si>
  <si>
    <t>JSG Buseck/Rödgen</t>
  </si>
  <si>
    <t>Wintercup 2024</t>
  </si>
  <si>
    <t>JSG Lumdatal</t>
  </si>
  <si>
    <t>E-Jugend Turnier Gruppe 1</t>
  </si>
  <si>
    <t>TS Gießen</t>
  </si>
  <si>
    <t>JSG Hohe Warte</t>
  </si>
  <si>
    <t>BW Gießen</t>
  </si>
  <si>
    <t>JSG Dilltal/Rossbachtal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</si>
</sst>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;@"/>
    <numFmt numFmtId="175" formatCode="[$-407]dddd\,\ d\.\ mmmm\ yyyy"/>
    <numFmt numFmtId="176" formatCode="d/m/yy;@"/>
    <numFmt numFmtId="177" formatCode="mm"/>
    <numFmt numFmtId="178" formatCode="h:mm"/>
    <numFmt numFmtId="179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8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74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9" fillId="0" borderId="21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5" xfId="0" applyFont="1" applyBorder="1" applyAlignment="1" applyProtection="1">
      <alignment horizontal="left"/>
      <protection hidden="1" locked="0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left"/>
      <protection hidden="1"/>
    </xf>
    <xf numFmtId="0" fontId="0" fillId="0" borderId="28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5" xfId="0" applyFont="1" applyBorder="1" applyAlignment="1" applyProtection="1">
      <alignment horizontal="center"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174" fontId="1" fillId="0" borderId="31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9" fontId="1" fillId="0" borderId="28" xfId="0" applyNumberFormat="1" applyFont="1" applyBorder="1" applyAlignment="1" applyProtection="1">
      <alignment horizontal="center"/>
      <protection hidden="1" locked="0"/>
    </xf>
    <xf numFmtId="179" fontId="0" fillId="0" borderId="28" xfId="0" applyNumberFormat="1" applyBorder="1" applyAlignment="1" applyProtection="1">
      <alignment/>
      <protection hidden="1" locked="0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174" fontId="7" fillId="0" borderId="41" xfId="0" applyNumberFormat="1" applyFont="1" applyBorder="1" applyAlignment="1" applyProtection="1">
      <alignment horizontal="center"/>
      <protection hidden="1"/>
    </xf>
    <xf numFmtId="174" fontId="7" fillId="0" borderId="15" xfId="0" applyNumberFormat="1" applyFont="1" applyBorder="1" applyAlignment="1" applyProtection="1">
      <alignment horizontal="center"/>
      <protection hidden="1"/>
    </xf>
    <xf numFmtId="174" fontId="7" fillId="0" borderId="39" xfId="0" applyNumberFormat="1" applyFont="1" applyBorder="1" applyAlignment="1" applyProtection="1">
      <alignment horizontal="center"/>
      <protection hidden="1"/>
    </xf>
    <xf numFmtId="174" fontId="7" fillId="0" borderId="42" xfId="0" applyNumberFormat="1" applyFont="1" applyBorder="1" applyAlignment="1" applyProtection="1">
      <alignment horizontal="center"/>
      <protection hidden="1"/>
    </xf>
    <xf numFmtId="174" fontId="7" fillId="0" borderId="14" xfId="0" applyNumberFormat="1" applyFont="1" applyBorder="1" applyAlignment="1" applyProtection="1">
      <alignment horizontal="center"/>
      <protection hidden="1"/>
    </xf>
    <xf numFmtId="174" fontId="7" fillId="0" borderId="37" xfId="0" applyNumberFormat="1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42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43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4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45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9" fillId="33" borderId="31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174" fontId="7" fillId="0" borderId="47" xfId="0" applyNumberFormat="1" applyFont="1" applyBorder="1" applyAlignment="1" applyProtection="1">
      <alignment horizontal="center"/>
      <protection hidden="1"/>
    </xf>
    <xf numFmtId="174" fontId="7" fillId="0" borderId="12" xfId="0" applyNumberFormat="1" applyFont="1" applyBorder="1" applyAlignment="1" applyProtection="1">
      <alignment horizontal="center"/>
      <protection hidden="1"/>
    </xf>
    <xf numFmtId="174" fontId="7" fillId="0" borderId="30" xfId="0" applyNumberFormat="1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46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48" xfId="0" applyFont="1" applyBorder="1" applyAlignment="1" applyProtection="1">
      <alignment horizontal="center"/>
      <protection hidden="1" locked="0"/>
    </xf>
    <xf numFmtId="0" fontId="9" fillId="34" borderId="49" xfId="0" applyFont="1" applyFill="1" applyBorder="1" applyAlignment="1" applyProtection="1">
      <alignment horizontal="center"/>
      <protection hidden="1"/>
    </xf>
    <xf numFmtId="0" fontId="9" fillId="34" borderId="50" xfId="0" applyFont="1" applyFill="1" applyBorder="1" applyAlignment="1" applyProtection="1">
      <alignment horizontal="center"/>
      <protection hidden="1"/>
    </xf>
    <xf numFmtId="0" fontId="9" fillId="34" borderId="51" xfId="0" applyFont="1" applyFill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 locked="0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left"/>
      <protection hidden="1" locked="0"/>
    </xf>
    <xf numFmtId="0" fontId="0" fillId="0" borderId="13" xfId="0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27" xfId="0" applyFont="1" applyBorder="1" applyAlignment="1" applyProtection="1">
      <alignment horizontal="left"/>
      <protection hidden="1" locked="0"/>
    </xf>
    <xf numFmtId="0" fontId="9" fillId="34" borderId="52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46" xfId="0" applyFont="1" applyBorder="1" applyAlignment="1" applyProtection="1">
      <alignment horizontal="left"/>
      <protection hidden="1" locked="0"/>
    </xf>
    <xf numFmtId="0" fontId="0" fillId="0" borderId="47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46" xfId="0" applyFont="1" applyBorder="1" applyAlignment="1" applyProtection="1">
      <alignment horizontal="left"/>
      <protection hidden="1"/>
    </xf>
    <xf numFmtId="0" fontId="4" fillId="0" borderId="31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31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3" borderId="31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46" xfId="0" applyFont="1" applyBorder="1" applyAlignment="1" applyProtection="1">
      <alignment horizontal="center"/>
      <protection hidden="1" locked="0"/>
    </xf>
    <xf numFmtId="174" fontId="7" fillId="0" borderId="38" xfId="0" applyNumberFormat="1" applyFont="1" applyFill="1" applyBorder="1" applyAlignment="1" applyProtection="1">
      <alignment horizontal="center"/>
      <protection hidden="1" locked="0"/>
    </xf>
    <xf numFmtId="174" fontId="7" fillId="0" borderId="15" xfId="0" applyNumberFormat="1" applyFont="1" applyFill="1" applyBorder="1" applyAlignment="1" applyProtection="1">
      <alignment horizontal="center"/>
      <protection hidden="1" locked="0"/>
    </xf>
    <xf numFmtId="174" fontId="7" fillId="0" borderId="43" xfId="0" applyNumberFormat="1" applyFont="1" applyFill="1" applyBorder="1" applyAlignment="1" applyProtection="1">
      <alignment horizontal="center"/>
      <protection hidden="1" locked="0"/>
    </xf>
    <xf numFmtId="174" fontId="7" fillId="0" borderId="38" xfId="0" applyNumberFormat="1" applyFont="1" applyBorder="1" applyAlignment="1" applyProtection="1">
      <alignment horizontal="center"/>
      <protection hidden="1" locked="0"/>
    </xf>
    <xf numFmtId="174" fontId="7" fillId="0" borderId="15" xfId="0" applyNumberFormat="1" applyFont="1" applyBorder="1" applyAlignment="1" applyProtection="1">
      <alignment horizontal="center"/>
      <protection hidden="1" locked="0"/>
    </xf>
    <xf numFmtId="174" fontId="7" fillId="0" borderId="43" xfId="0" applyNumberFormat="1" applyFont="1" applyBorder="1" applyAlignment="1" applyProtection="1">
      <alignment horizontal="center"/>
      <protection hidden="1" locked="0"/>
    </xf>
    <xf numFmtId="0" fontId="9" fillId="0" borderId="31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4" fontId="7" fillId="0" borderId="29" xfId="0" applyNumberFormat="1" applyFont="1" applyBorder="1" applyAlignment="1" applyProtection="1">
      <alignment horizontal="center"/>
      <protection hidden="1" locked="0"/>
    </xf>
    <xf numFmtId="174" fontId="7" fillId="0" borderId="12" xfId="0" applyNumberFormat="1" applyFont="1" applyBorder="1" applyAlignment="1" applyProtection="1">
      <alignment horizontal="center"/>
      <protection hidden="1" locked="0"/>
    </xf>
    <xf numFmtId="174" fontId="7" fillId="0" borderId="46" xfId="0" applyNumberFormat="1" applyFont="1" applyBorder="1" applyAlignment="1" applyProtection="1">
      <alignment horizontal="center"/>
      <protection hidden="1" locked="0"/>
    </xf>
    <xf numFmtId="174" fontId="7" fillId="0" borderId="22" xfId="0" applyNumberFormat="1" applyFont="1" applyFill="1" applyBorder="1" applyAlignment="1" applyProtection="1">
      <alignment horizontal="center"/>
      <protection hidden="1" locked="0"/>
    </xf>
    <xf numFmtId="174" fontId="7" fillId="0" borderId="16" xfId="0" applyNumberFormat="1" applyFont="1" applyFill="1" applyBorder="1" applyAlignment="1" applyProtection="1">
      <alignment horizontal="center"/>
      <protection hidden="1" locked="0"/>
    </xf>
    <xf numFmtId="174" fontId="7" fillId="0" borderId="25" xfId="0" applyNumberFormat="1" applyFont="1" applyFill="1" applyBorder="1" applyAlignment="1" applyProtection="1">
      <alignment horizontal="center"/>
      <protection hidden="1" locked="0"/>
    </xf>
    <xf numFmtId="174" fontId="7" fillId="0" borderId="40" xfId="0" applyNumberFormat="1" applyFont="1" applyBorder="1" applyAlignment="1" applyProtection="1">
      <alignment horizontal="center"/>
      <protection hidden="1" locked="0"/>
    </xf>
    <xf numFmtId="174" fontId="7" fillId="0" borderId="14" xfId="0" applyNumberFormat="1" applyFont="1" applyBorder="1" applyAlignment="1" applyProtection="1">
      <alignment horizontal="center"/>
      <protection hidden="1" locked="0"/>
    </xf>
    <xf numFmtId="174" fontId="7" fillId="0" borderId="44" xfId="0" applyNumberFormat="1" applyFont="1" applyBorder="1" applyAlignment="1" applyProtection="1">
      <alignment horizontal="center"/>
      <protection hidden="1" locked="0"/>
    </xf>
    <xf numFmtId="174" fontId="7" fillId="0" borderId="26" xfId="0" applyNumberFormat="1" applyFont="1" applyFill="1" applyBorder="1" applyAlignment="1" applyProtection="1">
      <alignment horizontal="center"/>
      <protection hidden="1" locked="0"/>
    </xf>
    <xf numFmtId="174" fontId="7" fillId="0" borderId="13" xfId="0" applyNumberFormat="1" applyFont="1" applyFill="1" applyBorder="1" applyAlignment="1" applyProtection="1">
      <alignment horizontal="center"/>
      <protection hidden="1" locked="0"/>
    </xf>
    <xf numFmtId="174" fontId="7" fillId="0" borderId="27" xfId="0" applyNumberFormat="1" applyFont="1" applyFill="1" applyBorder="1" applyAlignment="1" applyProtection="1">
      <alignment horizontal="center"/>
      <protection hidden="1" locked="0"/>
    </xf>
    <xf numFmtId="174" fontId="7" fillId="0" borderId="40" xfId="0" applyNumberFormat="1" applyFont="1" applyFill="1" applyBorder="1" applyAlignment="1" applyProtection="1">
      <alignment horizontal="center"/>
      <protection hidden="1" locked="0"/>
    </xf>
    <xf numFmtId="174" fontId="7" fillId="0" borderId="14" xfId="0" applyNumberFormat="1" applyFont="1" applyFill="1" applyBorder="1" applyAlignment="1" applyProtection="1">
      <alignment horizontal="center"/>
      <protection hidden="1" locked="0"/>
    </xf>
    <xf numFmtId="174" fontId="7" fillId="0" borderId="44" xfId="0" applyNumberFormat="1" applyFont="1" applyFill="1" applyBorder="1" applyAlignment="1" applyProtection="1">
      <alignment horizontal="center"/>
      <protection hidden="1" locked="0"/>
    </xf>
    <xf numFmtId="174" fontId="7" fillId="0" borderId="22" xfId="0" applyNumberFormat="1" applyFont="1" applyBorder="1" applyAlignment="1" applyProtection="1">
      <alignment horizontal="center"/>
      <protection hidden="1" locked="0"/>
    </xf>
    <xf numFmtId="174" fontId="7" fillId="0" borderId="16" xfId="0" applyNumberFormat="1" applyFont="1" applyBorder="1" applyAlignment="1" applyProtection="1">
      <alignment horizontal="center"/>
      <protection hidden="1" locked="0"/>
    </xf>
    <xf numFmtId="174" fontId="7" fillId="0" borderId="25" xfId="0" applyNumberFormat="1" applyFont="1" applyBorder="1" applyAlignment="1" applyProtection="1">
      <alignment horizontal="center"/>
      <protection hidden="1" locked="0"/>
    </xf>
    <xf numFmtId="0" fontId="4" fillId="0" borderId="3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79" fontId="1" fillId="0" borderId="28" xfId="0" applyNumberFormat="1" applyFont="1" applyBorder="1" applyAlignment="1" applyProtection="1">
      <alignment horizontal="center"/>
      <protection hidden="1"/>
    </xf>
    <xf numFmtId="179" fontId="0" fillId="0" borderId="28" xfId="0" applyNumberFormat="1" applyBorder="1" applyAlignment="1" applyProtection="1">
      <alignment/>
      <protection hidden="1"/>
    </xf>
    <xf numFmtId="174" fontId="1" fillId="0" borderId="31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53" xfId="0" applyFont="1" applyBorder="1" applyAlignment="1" applyProtection="1">
      <alignment horizontal="left"/>
      <protection hidden="1"/>
    </xf>
    <xf numFmtId="0" fontId="6" fillId="33" borderId="32" xfId="0" applyFont="1" applyFill="1" applyBorder="1" applyAlignment="1" applyProtection="1">
      <alignment horizontal="center"/>
      <protection hidden="1"/>
    </xf>
    <xf numFmtId="0" fontId="6" fillId="33" borderId="33" xfId="0" applyFont="1" applyFill="1" applyBorder="1" applyAlignment="1" applyProtection="1">
      <alignment horizontal="center"/>
      <protection hidden="1"/>
    </xf>
    <xf numFmtId="0" fontId="6" fillId="33" borderId="34" xfId="0" applyFont="1" applyFill="1" applyBorder="1" applyAlignment="1" applyProtection="1">
      <alignment horizontal="center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55" xfId="0" applyFont="1" applyBorder="1" applyAlignment="1" applyProtection="1">
      <alignment horizontal="left"/>
      <protection hidden="1"/>
    </xf>
    <xf numFmtId="0" fontId="8" fillId="0" borderId="56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57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58" xfId="0" applyFont="1" applyBorder="1" applyAlignment="1" applyProtection="1">
      <alignment horizontal="left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74" fontId="7" fillId="0" borderId="54" xfId="0" applyNumberFormat="1" applyFont="1" applyBorder="1" applyAlignment="1" applyProtection="1">
      <alignment horizontal="center"/>
      <protection hidden="1"/>
    </xf>
    <xf numFmtId="174" fontId="7" fillId="0" borderId="18" xfId="0" applyNumberFormat="1" applyFont="1" applyBorder="1" applyAlignment="1" applyProtection="1">
      <alignment horizontal="center"/>
      <protection hidden="1"/>
    </xf>
    <xf numFmtId="174" fontId="7" fillId="0" borderId="55" xfId="0" applyNumberFormat="1" applyFont="1" applyBorder="1" applyAlignment="1" applyProtection="1">
      <alignment horizontal="center"/>
      <protection hidden="1"/>
    </xf>
    <xf numFmtId="0" fontId="9" fillId="0" borderId="59" xfId="0" applyFont="1" applyBorder="1" applyAlignment="1" applyProtection="1">
      <alignment horizontal="center"/>
      <protection hidden="1"/>
    </xf>
    <xf numFmtId="0" fontId="9" fillId="0" borderId="60" xfId="0" applyFont="1" applyBorder="1" applyAlignment="1" applyProtection="1">
      <alignment horizontal="center"/>
      <protection hidden="1"/>
    </xf>
    <xf numFmtId="0" fontId="9" fillId="0" borderId="61" xfId="0" applyFont="1" applyBorder="1" applyAlignment="1" applyProtection="1">
      <alignment horizontal="center"/>
      <protection hidden="1"/>
    </xf>
    <xf numFmtId="174" fontId="7" fillId="0" borderId="56" xfId="0" applyNumberFormat="1" applyFont="1" applyBorder="1" applyAlignment="1" applyProtection="1">
      <alignment horizontal="center"/>
      <protection hidden="1"/>
    </xf>
    <xf numFmtId="174" fontId="7" fillId="0" borderId="17" xfId="0" applyNumberFormat="1" applyFont="1" applyBorder="1" applyAlignment="1" applyProtection="1">
      <alignment horizontal="center"/>
      <protection hidden="1"/>
    </xf>
    <xf numFmtId="174" fontId="7" fillId="0" borderId="53" xfId="0" applyNumberFormat="1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/>
      <protection hidden="1"/>
    </xf>
    <xf numFmtId="174" fontId="7" fillId="0" borderId="17" xfId="0" applyNumberFormat="1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174" fontId="7" fillId="0" borderId="18" xfId="0" applyNumberFormat="1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174" fontId="7" fillId="0" borderId="62" xfId="0" applyNumberFormat="1" applyFont="1" applyBorder="1" applyAlignment="1" applyProtection="1">
      <alignment horizontal="center"/>
      <protection hidden="1"/>
    </xf>
    <xf numFmtId="174" fontId="7" fillId="0" borderId="20" xfId="0" applyNumberFormat="1" applyFont="1" applyBorder="1" applyAlignment="1" applyProtection="1">
      <alignment horizontal="center"/>
      <protection hidden="1"/>
    </xf>
    <xf numFmtId="174" fontId="7" fillId="0" borderId="63" xfId="0" applyNumberFormat="1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174" fontId="7" fillId="0" borderId="20" xfId="0" applyNumberFormat="1" applyFont="1" applyBorder="1" applyAlignment="1" applyProtection="1">
      <alignment horizontal="center"/>
      <protection hidden="1"/>
    </xf>
    <xf numFmtId="174" fontId="7" fillId="0" borderId="21" xfId="0" applyNumberFormat="1" applyFont="1" applyBorder="1" applyAlignment="1" applyProtection="1">
      <alignment horizontal="center"/>
      <protection hidden="1"/>
    </xf>
    <xf numFmtId="0" fontId="9" fillId="34" borderId="65" xfId="0" applyFont="1" applyFill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5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74" fontId="7" fillId="0" borderId="19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42" xfId="0" applyFont="1" applyBorder="1" applyAlignment="1" applyProtection="1">
      <alignment horizontal="center"/>
      <protection hidden="1"/>
    </xf>
    <xf numFmtId="174" fontId="7" fillId="0" borderId="57" xfId="0" applyNumberFormat="1" applyFont="1" applyBorder="1" applyAlignment="1" applyProtection="1">
      <alignment horizontal="center"/>
      <protection hidden="1"/>
    </xf>
    <xf numFmtId="174" fontId="7" fillId="0" borderId="19" xfId="0" applyNumberFormat="1" applyFont="1" applyBorder="1" applyAlignment="1" applyProtection="1">
      <alignment horizontal="center"/>
      <protection hidden="1"/>
    </xf>
    <xf numFmtId="174" fontId="7" fillId="0" borderId="58" xfId="0" applyNumberFormat="1" applyFont="1" applyBorder="1" applyAlignment="1" applyProtection="1">
      <alignment horizontal="center"/>
      <protection hidden="1"/>
    </xf>
    <xf numFmtId="0" fontId="9" fillId="33" borderId="32" xfId="0" applyFont="1" applyFill="1" applyBorder="1" applyAlignment="1" applyProtection="1">
      <alignment horizontal="center"/>
      <protection hidden="1"/>
    </xf>
    <xf numFmtId="0" fontId="9" fillId="33" borderId="33" xfId="0" applyFont="1" applyFill="1" applyBorder="1" applyAlignment="1" applyProtection="1">
      <alignment horizontal="center"/>
      <protection hidden="1"/>
    </xf>
    <xf numFmtId="0" fontId="9" fillId="33" borderId="34" xfId="0" applyFont="1" applyFill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40</xdr:row>
      <xdr:rowOff>9525</xdr:rowOff>
    </xdr:from>
    <xdr:to>
      <xdr:col>53</xdr:col>
      <xdr:colOff>104775</xdr:colOff>
      <xdr:row>41</xdr:row>
      <xdr:rowOff>85725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429750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42</xdr:row>
      <xdr:rowOff>9525</xdr:rowOff>
    </xdr:from>
    <xdr:to>
      <xdr:col>53</xdr:col>
      <xdr:colOff>104775</xdr:colOff>
      <xdr:row>43</xdr:row>
      <xdr:rowOff>95250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9896475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9"/>
  <sheetViews>
    <sheetView tabSelected="1" zoomScalePageLayoutView="0" workbookViewId="0" topLeftCell="A22">
      <selection activeCell="L14" sqref="L14:M14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" thickBot="1"/>
    <row r="2" spans="5:76" s="3" customFormat="1" ht="30" thickBot="1">
      <c r="E2" s="167" t="s">
        <v>41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9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" thickBot="1"/>
    <row r="4" spans="5:76" s="3" customFormat="1" ht="30" thickBot="1">
      <c r="E4" s="170" t="s">
        <v>42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" thickBot="1">
      <c r="CE5" s="4"/>
    </row>
    <row r="6" spans="5:76" s="5" customFormat="1" ht="23.25" thickBot="1">
      <c r="E6" s="173" t="s">
        <v>44</v>
      </c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5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" thickBot="1"/>
    <row r="8" spans="5:52" ht="22.5">
      <c r="E8" s="77" t="s">
        <v>28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  <c r="Q8" s="183" t="s">
        <v>39</v>
      </c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5"/>
    </row>
    <row r="9" spans="5:52" ht="17.25"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66" t="s">
        <v>40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8"/>
    </row>
    <row r="10" spans="5:76" s="6" customFormat="1" ht="18" thickBot="1"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6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1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" thickBot="1"/>
    <row r="12" spans="5:76" ht="18" thickBot="1">
      <c r="E12" s="58" t="s">
        <v>27</v>
      </c>
      <c r="F12" s="59"/>
      <c r="G12" s="59"/>
      <c r="H12" s="59"/>
      <c r="I12" s="59"/>
      <c r="J12" s="59"/>
      <c r="K12" s="59"/>
      <c r="L12" s="75">
        <v>45305</v>
      </c>
      <c r="M12" s="75"/>
      <c r="N12" s="75"/>
      <c r="O12" s="75"/>
      <c r="P12" s="75"/>
      <c r="Q12" s="75"/>
      <c r="R12" s="75"/>
      <c r="S12" s="75"/>
      <c r="T12" s="75"/>
      <c r="U12" s="76"/>
      <c r="V12" s="76"/>
      <c r="W12" s="76"/>
      <c r="X12" s="76"/>
      <c r="Y12" s="2"/>
      <c r="Z12" s="2"/>
      <c r="AA12" s="2"/>
      <c r="AB12" s="2"/>
      <c r="AC12" s="2"/>
      <c r="AD12" s="179" t="s">
        <v>17</v>
      </c>
      <c r="AE12" s="180"/>
      <c r="AF12" s="180"/>
      <c r="AG12" s="180"/>
      <c r="AH12" s="180"/>
      <c r="AI12" s="181"/>
      <c r="AJ12" s="72">
        <v>0.4895833333333333</v>
      </c>
      <c r="AK12" s="73"/>
      <c r="AL12" s="73"/>
      <c r="AM12" s="73"/>
      <c r="AN12" s="73"/>
      <c r="AO12" s="73"/>
      <c r="AP12" s="73"/>
      <c r="AQ12" s="74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" thickBot="1"/>
    <row r="14" spans="5:76" ht="18" thickBot="1">
      <c r="E14" s="179" t="s">
        <v>18</v>
      </c>
      <c r="F14" s="180"/>
      <c r="G14" s="180"/>
      <c r="H14" s="180"/>
      <c r="I14" s="180"/>
      <c r="J14" s="180"/>
      <c r="K14" s="181"/>
      <c r="L14" s="62">
        <v>1</v>
      </c>
      <c r="M14" s="62"/>
      <c r="N14" s="63" t="s">
        <v>21</v>
      </c>
      <c r="O14" s="63"/>
      <c r="P14" s="182">
        <v>10</v>
      </c>
      <c r="Q14" s="182"/>
      <c r="R14" s="182"/>
      <c r="S14" s="182"/>
      <c r="T14" s="60" t="s">
        <v>20</v>
      </c>
      <c r="U14" s="60"/>
      <c r="V14" s="60"/>
      <c r="W14" s="60"/>
      <c r="X14" s="61"/>
      <c r="AD14" s="179" t="s">
        <v>19</v>
      </c>
      <c r="AE14" s="180"/>
      <c r="AF14" s="180"/>
      <c r="AG14" s="180"/>
      <c r="AH14" s="180"/>
      <c r="AI14" s="181"/>
      <c r="AJ14" s="182">
        <v>2</v>
      </c>
      <c r="AK14" s="182"/>
      <c r="AL14" s="182"/>
      <c r="AM14" s="182"/>
      <c r="AN14" s="8" t="s">
        <v>20</v>
      </c>
      <c r="AO14" s="8"/>
      <c r="AP14" s="8"/>
      <c r="AQ14" s="9"/>
      <c r="BA14" s="2">
        <f>L14*P14</f>
        <v>10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0.008333333333333333</v>
      </c>
      <c r="BO14" s="1"/>
      <c r="BP14" s="10">
        <f>P14/1440</f>
        <v>0.006944444444444444</v>
      </c>
      <c r="BQ14" s="10">
        <f>AJ14/1440</f>
        <v>0.001388888888888889</v>
      </c>
      <c r="BR14" s="1"/>
      <c r="BS14" s="1"/>
      <c r="BT14" s="1"/>
      <c r="BU14" s="1"/>
      <c r="BV14" s="1"/>
      <c r="BW14" s="1"/>
      <c r="BX14" s="1"/>
    </row>
    <row r="15" ht="18" thickBot="1"/>
    <row r="16" spans="2:55" ht="18" thickBot="1">
      <c r="B16" s="176" t="s">
        <v>35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8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55" ht="17.25">
      <c r="B17" s="64" t="s">
        <v>1</v>
      </c>
      <c r="C17" s="65"/>
      <c r="D17" s="160" t="s">
        <v>43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2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55" ht="17.25">
      <c r="B18" s="50" t="s">
        <v>2</v>
      </c>
      <c r="C18" s="51"/>
      <c r="D18" s="155" t="s">
        <v>45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7.25">
      <c r="B19" s="50" t="s">
        <v>3</v>
      </c>
      <c r="C19" s="51"/>
      <c r="D19" s="52" t="s">
        <v>46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4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7.25">
      <c r="B20" s="50" t="s">
        <v>4</v>
      </c>
      <c r="C20" s="51"/>
      <c r="D20" s="52" t="s">
        <v>47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4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7.25">
      <c r="B21" s="50" t="s">
        <v>25</v>
      </c>
      <c r="C21" s="51"/>
      <c r="D21" s="155" t="s">
        <v>48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55" ht="18" thickBot="1">
      <c r="B22" s="153" t="s">
        <v>26</v>
      </c>
      <c r="C22" s="154"/>
      <c r="D22" s="156" t="s">
        <v>41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ht="18" thickBot="1"/>
    <row r="24" spans="2:76" ht="18" thickBot="1">
      <c r="B24" s="159" t="s">
        <v>5</v>
      </c>
      <c r="C24" s="150"/>
      <c r="D24" s="150" t="s">
        <v>0</v>
      </c>
      <c r="E24" s="150"/>
      <c r="F24" s="150"/>
      <c r="G24" s="150"/>
      <c r="H24" s="150"/>
      <c r="I24" s="150" t="s">
        <v>36</v>
      </c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49" t="s">
        <v>6</v>
      </c>
      <c r="AS24" s="150"/>
      <c r="AT24" s="150"/>
      <c r="AU24" s="150"/>
      <c r="AV24" s="151"/>
      <c r="AW24" s="192" t="s">
        <v>38</v>
      </c>
      <c r="AX24" s="193"/>
      <c r="AY24" s="193"/>
      <c r="AZ24" s="193"/>
      <c r="BA24" s="194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7.25">
      <c r="B25" s="127">
        <v>1</v>
      </c>
      <c r="C25" s="134"/>
      <c r="D25" s="135">
        <f>IF((AW25=""),AJ12,AW25)</f>
        <v>0.4895833333333333</v>
      </c>
      <c r="E25" s="136"/>
      <c r="F25" s="136"/>
      <c r="G25" s="136"/>
      <c r="H25" s="137"/>
      <c r="I25" s="163" t="str">
        <f>D17</f>
        <v>JSG Lumdatal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1" t="s">
        <v>8</v>
      </c>
      <c r="AA25" s="140" t="str">
        <f>D18</f>
        <v>TS Gießen</v>
      </c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1"/>
      <c r="AR25" s="152"/>
      <c r="AS25" s="144"/>
      <c r="AT25" s="12" t="s">
        <v>7</v>
      </c>
      <c r="AU25" s="144"/>
      <c r="AV25" s="145"/>
      <c r="AW25" s="195"/>
      <c r="AX25" s="196"/>
      <c r="AY25" s="196"/>
      <c r="AZ25" s="196"/>
      <c r="BA25" s="197"/>
      <c r="BF25" s="2">
        <f>AR25-AU25</f>
        <v>0</v>
      </c>
      <c r="BG25" s="2">
        <f>IF((OR(AR25="",AU25="")),0,IF(BF25&lt;0,0)+IF(BF25=0,1)+IF(BF25&gt;0,3))</f>
        <v>0</v>
      </c>
      <c r="BH25" s="2">
        <f>IF((OR(AR25="",AU25="")),0,IF(BF25&lt;0,3)+IF(BF25=0,1)+IF(BF25&gt;0,0))</f>
        <v>0</v>
      </c>
      <c r="BI25" s="2">
        <f>IF((OR(AR25="",AU25="")),0,1)</f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7.25">
      <c r="B26" s="89">
        <v>2</v>
      </c>
      <c r="C26" s="90"/>
      <c r="D26" s="93">
        <f>IF((AW26=""),D25+BN14,AW26)</f>
        <v>0.4979166666666667</v>
      </c>
      <c r="E26" s="94"/>
      <c r="F26" s="94"/>
      <c r="G26" s="94"/>
      <c r="H26" s="95"/>
      <c r="I26" s="142" t="str">
        <f>D19</f>
        <v>JSG Hohe Warte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36" t="s">
        <v>8</v>
      </c>
      <c r="AA26" s="83" t="str">
        <f>D20</f>
        <v>BW Gießen</v>
      </c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4"/>
      <c r="AR26" s="103"/>
      <c r="AS26" s="104"/>
      <c r="AT26" s="37" t="s">
        <v>7</v>
      </c>
      <c r="AU26" s="104"/>
      <c r="AV26" s="108"/>
      <c r="AW26" s="198"/>
      <c r="AX26" s="199"/>
      <c r="AY26" s="199"/>
      <c r="AZ26" s="199"/>
      <c r="BA26" s="200"/>
      <c r="BF26" s="2">
        <f aca="true" t="shared" si="0" ref="BF26:BF39">AR26-AU26</f>
        <v>0</v>
      </c>
      <c r="BG26" s="2">
        <f aca="true" t="shared" si="1" ref="BG26:BG39">IF((OR(AR26="",AU26="")),0,IF(BF26&lt;0,0)+IF(BF26=0,1)+IF(BF26&gt;0,3))</f>
        <v>0</v>
      </c>
      <c r="BH26" s="2">
        <f aca="true" t="shared" si="2" ref="BH26:BH39">IF((OR(AR26="",AU26="")),0,IF(BF26&lt;0,3)+IF(BF26=0,1)+IF(BF26&gt;0,0))</f>
        <v>0</v>
      </c>
      <c r="BI26" s="2">
        <f aca="true" t="shared" si="3" ref="BI26:BI39">IF((OR(AR26="",AU26="")),0,1)</f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" thickBot="1">
      <c r="B27" s="91">
        <v>3</v>
      </c>
      <c r="C27" s="92"/>
      <c r="D27" s="96">
        <f>IF((AW27=""),D26+BN14,AW27)</f>
        <v>0.50625</v>
      </c>
      <c r="E27" s="97"/>
      <c r="F27" s="97"/>
      <c r="G27" s="97"/>
      <c r="H27" s="98"/>
      <c r="I27" s="143" t="str">
        <f>D21</f>
        <v>JSG Dilltal/Rossbachtal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15" t="s">
        <v>8</v>
      </c>
      <c r="AA27" s="85" t="str">
        <f>D22</f>
        <v>JSG Buseck/Rödgen</v>
      </c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6"/>
      <c r="AR27" s="105"/>
      <c r="AS27" s="106"/>
      <c r="AT27" s="16" t="s">
        <v>7</v>
      </c>
      <c r="AU27" s="106"/>
      <c r="AV27" s="109"/>
      <c r="AW27" s="201"/>
      <c r="AX27" s="202"/>
      <c r="AY27" s="202"/>
      <c r="AZ27" s="202"/>
      <c r="BA27" s="203"/>
      <c r="BF27" s="2">
        <f t="shared" si="0"/>
        <v>0</v>
      </c>
      <c r="BG27" s="2">
        <f t="shared" si="1"/>
        <v>0</v>
      </c>
      <c r="BH27" s="2">
        <f t="shared" si="2"/>
        <v>0</v>
      </c>
      <c r="BI27" s="2">
        <f t="shared" si="3"/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7.25">
      <c r="B28" s="87">
        <v>4</v>
      </c>
      <c r="C28" s="88"/>
      <c r="D28" s="93">
        <f>IF((AW28=""),D27+BN14,AW28)</f>
        <v>0.5145833333333333</v>
      </c>
      <c r="E28" s="94"/>
      <c r="F28" s="94"/>
      <c r="G28" s="94"/>
      <c r="H28" s="95"/>
      <c r="I28" s="138" t="str">
        <f>D17</f>
        <v>JSG Lumdatal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7" t="s">
        <v>8</v>
      </c>
      <c r="AA28" s="110" t="str">
        <f>D19</f>
        <v>JSG Hohe Warte</v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1"/>
      <c r="AR28" s="101"/>
      <c r="AS28" s="102"/>
      <c r="AT28" s="18" t="s">
        <v>7</v>
      </c>
      <c r="AU28" s="102"/>
      <c r="AV28" s="107"/>
      <c r="AW28" s="186"/>
      <c r="AX28" s="187"/>
      <c r="AY28" s="187"/>
      <c r="AZ28" s="187"/>
      <c r="BA28" s="188"/>
      <c r="BF28" s="2">
        <f t="shared" si="0"/>
        <v>0</v>
      </c>
      <c r="BG28" s="2">
        <f t="shared" si="1"/>
        <v>0</v>
      </c>
      <c r="BH28" s="2">
        <f t="shared" si="2"/>
        <v>0</v>
      </c>
      <c r="BI28" s="2">
        <f t="shared" si="3"/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7.25">
      <c r="B29" s="87">
        <v>5</v>
      </c>
      <c r="C29" s="88"/>
      <c r="D29" s="93">
        <f>IF((AW29=""),D28+BN14,AW29)</f>
        <v>0.5229166666666666</v>
      </c>
      <c r="E29" s="94"/>
      <c r="F29" s="94"/>
      <c r="G29" s="94"/>
      <c r="H29" s="95"/>
      <c r="I29" s="138" t="str">
        <f>D18</f>
        <v>TS Gießen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7" t="s">
        <v>8</v>
      </c>
      <c r="AA29" s="110" t="str">
        <f>D21</f>
        <v>JSG Dilltal/Rossbachtal</v>
      </c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1"/>
      <c r="AR29" s="101"/>
      <c r="AS29" s="102"/>
      <c r="AT29" s="18" t="s">
        <v>7</v>
      </c>
      <c r="AU29" s="102"/>
      <c r="AV29" s="107"/>
      <c r="AW29" s="189"/>
      <c r="AX29" s="190"/>
      <c r="AY29" s="190"/>
      <c r="AZ29" s="190"/>
      <c r="BA29" s="191"/>
      <c r="BF29" s="2">
        <f t="shared" si="0"/>
        <v>0</v>
      </c>
      <c r="BG29" s="2">
        <f t="shared" si="1"/>
        <v>0</v>
      </c>
      <c r="BH29" s="2">
        <f t="shared" si="2"/>
        <v>0</v>
      </c>
      <c r="BI29" s="2">
        <f t="shared" si="3"/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" thickBot="1">
      <c r="B30" s="91">
        <v>6</v>
      </c>
      <c r="C30" s="92"/>
      <c r="D30" s="96">
        <f>IF((AW30=""),D29+BN14,AW30)</f>
        <v>0.5312499999999999</v>
      </c>
      <c r="E30" s="97"/>
      <c r="F30" s="97"/>
      <c r="G30" s="97"/>
      <c r="H30" s="98"/>
      <c r="I30" s="143" t="str">
        <f>D20</f>
        <v>BW Gießen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15" t="s">
        <v>8</v>
      </c>
      <c r="AA30" s="85" t="str">
        <f>D22</f>
        <v>JSG Buseck/Rödgen</v>
      </c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6"/>
      <c r="AR30" s="105"/>
      <c r="AS30" s="106"/>
      <c r="AT30" s="16" t="s">
        <v>7</v>
      </c>
      <c r="AU30" s="106"/>
      <c r="AV30" s="109"/>
      <c r="AW30" s="207"/>
      <c r="AX30" s="208"/>
      <c r="AY30" s="208"/>
      <c r="AZ30" s="208"/>
      <c r="BA30" s="209"/>
      <c r="BF30" s="2">
        <f t="shared" si="0"/>
        <v>0</v>
      </c>
      <c r="BG30" s="2">
        <f t="shared" si="1"/>
        <v>0</v>
      </c>
      <c r="BH30" s="2">
        <f t="shared" si="2"/>
        <v>0</v>
      </c>
      <c r="BI30" s="2">
        <f t="shared" si="3"/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7.25">
      <c r="B31" s="87">
        <v>7</v>
      </c>
      <c r="C31" s="88"/>
      <c r="D31" s="93">
        <f>IF((AW31=""),D30+BN14,AW31)</f>
        <v>0.5395833333333332</v>
      </c>
      <c r="E31" s="94"/>
      <c r="F31" s="94"/>
      <c r="G31" s="94"/>
      <c r="H31" s="95"/>
      <c r="I31" s="138" t="str">
        <f>D21</f>
        <v>JSG Dilltal/Rossbachtal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7" t="s">
        <v>8</v>
      </c>
      <c r="AA31" s="110" t="str">
        <f>D17</f>
        <v>JSG Lumdatal</v>
      </c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1"/>
      <c r="AR31" s="101"/>
      <c r="AS31" s="102"/>
      <c r="AT31" s="18" t="s">
        <v>7</v>
      </c>
      <c r="AU31" s="102"/>
      <c r="AV31" s="107"/>
      <c r="AW31" s="189"/>
      <c r="AX31" s="190"/>
      <c r="AY31" s="190"/>
      <c r="AZ31" s="190"/>
      <c r="BA31" s="191"/>
      <c r="BF31" s="2">
        <f t="shared" si="0"/>
        <v>0</v>
      </c>
      <c r="BG31" s="2">
        <f t="shared" si="1"/>
        <v>0</v>
      </c>
      <c r="BH31" s="2">
        <f t="shared" si="2"/>
        <v>0</v>
      </c>
      <c r="BI31" s="2">
        <f t="shared" si="3"/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7.25">
      <c r="B32" s="89">
        <v>8</v>
      </c>
      <c r="C32" s="90"/>
      <c r="D32" s="93">
        <f>IF((AW32=""),D31+BN14,AW32)</f>
        <v>0.5479166666666665</v>
      </c>
      <c r="E32" s="94"/>
      <c r="F32" s="94"/>
      <c r="G32" s="94"/>
      <c r="H32" s="95"/>
      <c r="I32" s="142" t="str">
        <f>D18</f>
        <v>TS Gießen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36" t="s">
        <v>8</v>
      </c>
      <c r="AA32" s="83" t="str">
        <f>D20</f>
        <v>BW Gießen</v>
      </c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4"/>
      <c r="AR32" s="103"/>
      <c r="AS32" s="104"/>
      <c r="AT32" s="37" t="s">
        <v>7</v>
      </c>
      <c r="AU32" s="104"/>
      <c r="AV32" s="108"/>
      <c r="AW32" s="198"/>
      <c r="AX32" s="199"/>
      <c r="AY32" s="199"/>
      <c r="AZ32" s="199"/>
      <c r="BA32" s="200"/>
      <c r="BF32" s="2">
        <f t="shared" si="0"/>
        <v>0</v>
      </c>
      <c r="BG32" s="2">
        <f t="shared" si="1"/>
        <v>0</v>
      </c>
      <c r="BH32" s="2">
        <f t="shared" si="2"/>
        <v>0</v>
      </c>
      <c r="BI32" s="2">
        <f t="shared" si="3"/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" thickBot="1">
      <c r="B33" s="91">
        <v>9</v>
      </c>
      <c r="C33" s="92"/>
      <c r="D33" s="96">
        <f>IF((AW33=""),D32+BN14,AW33)</f>
        <v>0.5562499999999998</v>
      </c>
      <c r="E33" s="97"/>
      <c r="F33" s="97"/>
      <c r="G33" s="97"/>
      <c r="H33" s="98"/>
      <c r="I33" s="143" t="str">
        <f>D22</f>
        <v>JSG Buseck/Rödgen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15" t="s">
        <v>8</v>
      </c>
      <c r="AA33" s="85" t="str">
        <f>D19</f>
        <v>JSG Hohe Warte</v>
      </c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6"/>
      <c r="AR33" s="105"/>
      <c r="AS33" s="106"/>
      <c r="AT33" s="16" t="s">
        <v>7</v>
      </c>
      <c r="AU33" s="106"/>
      <c r="AV33" s="109"/>
      <c r="AW33" s="201"/>
      <c r="AX33" s="202"/>
      <c r="AY33" s="202"/>
      <c r="AZ33" s="202"/>
      <c r="BA33" s="203"/>
      <c r="BF33" s="2">
        <f t="shared" si="0"/>
        <v>0</v>
      </c>
      <c r="BG33" s="2">
        <f t="shared" si="1"/>
        <v>0</v>
      </c>
      <c r="BH33" s="2">
        <f t="shared" si="2"/>
        <v>0</v>
      </c>
      <c r="BI33" s="2">
        <f t="shared" si="3"/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7.25">
      <c r="B34" s="87">
        <v>10</v>
      </c>
      <c r="C34" s="88"/>
      <c r="D34" s="93">
        <f>IF((AW34=""),D33+BN14,AW34)</f>
        <v>0.5645833333333331</v>
      </c>
      <c r="E34" s="94"/>
      <c r="F34" s="94"/>
      <c r="G34" s="94"/>
      <c r="H34" s="95"/>
      <c r="I34" s="138" t="str">
        <f>D17</f>
        <v>JSG Lumdatal</v>
      </c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7" t="s">
        <v>8</v>
      </c>
      <c r="AA34" s="110" t="str">
        <f>D20</f>
        <v>BW Gießen</v>
      </c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101"/>
      <c r="AS34" s="102"/>
      <c r="AT34" s="18" t="s">
        <v>7</v>
      </c>
      <c r="AU34" s="102"/>
      <c r="AV34" s="107"/>
      <c r="AW34" s="189"/>
      <c r="AX34" s="190"/>
      <c r="AY34" s="190"/>
      <c r="AZ34" s="190"/>
      <c r="BA34" s="191"/>
      <c r="BF34" s="2">
        <f t="shared" si="0"/>
        <v>0</v>
      </c>
      <c r="BG34" s="2">
        <f t="shared" si="1"/>
        <v>0</v>
      </c>
      <c r="BH34" s="2">
        <f t="shared" si="2"/>
        <v>0</v>
      </c>
      <c r="BI34" s="2">
        <f t="shared" si="3"/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7.25">
      <c r="B35" s="89">
        <v>11</v>
      </c>
      <c r="C35" s="90"/>
      <c r="D35" s="93">
        <f>IF((AW35=""),D34+BN14,AW35)</f>
        <v>0.5729166666666664</v>
      </c>
      <c r="E35" s="94"/>
      <c r="F35" s="94"/>
      <c r="G35" s="94"/>
      <c r="H35" s="95"/>
      <c r="I35" s="142" t="str">
        <f>D22</f>
        <v>JSG Buseck/Rödgen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17" t="s">
        <v>8</v>
      </c>
      <c r="AA35" s="83" t="str">
        <f>D18</f>
        <v>TS Gießen</v>
      </c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103"/>
      <c r="AS35" s="104"/>
      <c r="AT35" s="18" t="s">
        <v>7</v>
      </c>
      <c r="AU35" s="104"/>
      <c r="AV35" s="108"/>
      <c r="AW35" s="210"/>
      <c r="AX35" s="211"/>
      <c r="AY35" s="211"/>
      <c r="AZ35" s="211"/>
      <c r="BA35" s="212"/>
      <c r="BF35" s="2">
        <f t="shared" si="0"/>
        <v>0</v>
      </c>
      <c r="BG35" s="2">
        <f t="shared" si="1"/>
        <v>0</v>
      </c>
      <c r="BH35" s="2">
        <f t="shared" si="2"/>
        <v>0</v>
      </c>
      <c r="BI35" s="2">
        <f t="shared" si="3"/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" thickBot="1">
      <c r="B36" s="91">
        <v>12</v>
      </c>
      <c r="C36" s="92"/>
      <c r="D36" s="96">
        <f>IF((AW36=""),D35+BN14,AW36)</f>
        <v>0.5812499999999997</v>
      </c>
      <c r="E36" s="97"/>
      <c r="F36" s="97"/>
      <c r="G36" s="97"/>
      <c r="H36" s="98"/>
      <c r="I36" s="143" t="str">
        <f>D19</f>
        <v>JSG Hohe Warte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15" t="s">
        <v>8</v>
      </c>
      <c r="AA36" s="85" t="str">
        <f>D21</f>
        <v>JSG Dilltal/Rossbachtal</v>
      </c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6"/>
      <c r="AR36" s="105"/>
      <c r="AS36" s="106"/>
      <c r="AT36" s="16" t="s">
        <v>7</v>
      </c>
      <c r="AU36" s="106"/>
      <c r="AV36" s="109"/>
      <c r="AW36" s="201"/>
      <c r="AX36" s="202"/>
      <c r="AY36" s="202"/>
      <c r="AZ36" s="202"/>
      <c r="BA36" s="203"/>
      <c r="BF36" s="2">
        <f t="shared" si="0"/>
        <v>0</v>
      </c>
      <c r="BG36" s="2">
        <f t="shared" si="1"/>
        <v>0</v>
      </c>
      <c r="BH36" s="2">
        <f t="shared" si="2"/>
        <v>0</v>
      </c>
      <c r="BI36" s="2">
        <f t="shared" si="3"/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7.25">
      <c r="B37" s="87">
        <v>13</v>
      </c>
      <c r="C37" s="88"/>
      <c r="D37" s="93">
        <f>IF((AW37=""),D36+BN14,AW37)</f>
        <v>0.589583333333333</v>
      </c>
      <c r="E37" s="94"/>
      <c r="F37" s="94"/>
      <c r="G37" s="94"/>
      <c r="H37" s="95"/>
      <c r="I37" s="138" t="str">
        <f>D22</f>
        <v>JSG Buseck/Rödgen</v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7" t="s">
        <v>8</v>
      </c>
      <c r="AA37" s="110" t="str">
        <f>D17</f>
        <v>JSG Lumdatal</v>
      </c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1"/>
      <c r="AS37" s="102"/>
      <c r="AT37" s="18" t="s">
        <v>7</v>
      </c>
      <c r="AU37" s="102"/>
      <c r="AV37" s="107"/>
      <c r="AW37" s="186"/>
      <c r="AX37" s="187"/>
      <c r="AY37" s="187"/>
      <c r="AZ37" s="187"/>
      <c r="BA37" s="188"/>
      <c r="BF37" s="2">
        <f t="shared" si="0"/>
        <v>0</v>
      </c>
      <c r="BG37" s="2">
        <f t="shared" si="1"/>
        <v>0</v>
      </c>
      <c r="BH37" s="2">
        <f t="shared" si="2"/>
        <v>0</v>
      </c>
      <c r="BI37" s="2">
        <f t="shared" si="3"/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7.25">
      <c r="B38" s="87">
        <v>14</v>
      </c>
      <c r="C38" s="88"/>
      <c r="D38" s="93">
        <f>IF((AW38=""),D37+BN14,AW38)</f>
        <v>0.5979166666666663</v>
      </c>
      <c r="E38" s="94"/>
      <c r="F38" s="94"/>
      <c r="G38" s="94"/>
      <c r="H38" s="95"/>
      <c r="I38" s="138" t="str">
        <f>D18</f>
        <v>TS Gießen</v>
      </c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7" t="s">
        <v>8</v>
      </c>
      <c r="AA38" s="110" t="str">
        <f>D19</f>
        <v>JSG Hohe Warte</v>
      </c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1"/>
      <c r="AR38" s="101"/>
      <c r="AS38" s="102"/>
      <c r="AT38" s="18" t="s">
        <v>7</v>
      </c>
      <c r="AU38" s="102"/>
      <c r="AV38" s="107"/>
      <c r="AW38" s="189"/>
      <c r="AX38" s="190"/>
      <c r="AY38" s="190"/>
      <c r="AZ38" s="190"/>
      <c r="BA38" s="191"/>
      <c r="BF38" s="2">
        <f t="shared" si="0"/>
        <v>0</v>
      </c>
      <c r="BG38" s="2">
        <f t="shared" si="1"/>
        <v>0</v>
      </c>
      <c r="BH38" s="2">
        <f t="shared" si="2"/>
        <v>0</v>
      </c>
      <c r="BI38" s="2">
        <f t="shared" si="3"/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" thickBot="1">
      <c r="B39" s="122">
        <v>15</v>
      </c>
      <c r="C39" s="133"/>
      <c r="D39" s="96">
        <f>IF((AW39=""),D38+BN14,AW39)</f>
        <v>0.6062499999999996</v>
      </c>
      <c r="E39" s="97"/>
      <c r="F39" s="97"/>
      <c r="G39" s="97"/>
      <c r="H39" s="98"/>
      <c r="I39" s="139" t="str">
        <f>D20</f>
        <v>BW Gießen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3" t="s">
        <v>8</v>
      </c>
      <c r="AA39" s="112" t="str">
        <f>D21</f>
        <v>JSG Dilltal/Rossbachtal</v>
      </c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3"/>
      <c r="AR39" s="148"/>
      <c r="AS39" s="146"/>
      <c r="AT39" s="14" t="s">
        <v>7</v>
      </c>
      <c r="AU39" s="146"/>
      <c r="AV39" s="147"/>
      <c r="AW39" s="204"/>
      <c r="AX39" s="205"/>
      <c r="AY39" s="205"/>
      <c r="AZ39" s="205"/>
      <c r="BA39" s="206"/>
      <c r="BF39" s="2">
        <f t="shared" si="0"/>
        <v>0</v>
      </c>
      <c r="BG39" s="2">
        <f t="shared" si="1"/>
        <v>0</v>
      </c>
      <c r="BH39" s="2">
        <f t="shared" si="2"/>
        <v>0</v>
      </c>
      <c r="BI39" s="2">
        <f t="shared" si="3"/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" thickBot="1"/>
    <row r="41" spans="2:69" ht="18.75" thickBot="1">
      <c r="B41" s="119" t="s">
        <v>37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1"/>
      <c r="U41" s="119" t="s">
        <v>13</v>
      </c>
      <c r="V41" s="120"/>
      <c r="W41" s="121"/>
      <c r="X41" s="119" t="s">
        <v>14</v>
      </c>
      <c r="Y41" s="120"/>
      <c r="Z41" s="121"/>
      <c r="AA41" s="119" t="s">
        <v>15</v>
      </c>
      <c r="AB41" s="120"/>
      <c r="AC41" s="120"/>
      <c r="AD41" s="120"/>
      <c r="AE41" s="121"/>
      <c r="AF41" s="120" t="s">
        <v>16</v>
      </c>
      <c r="AG41" s="120"/>
      <c r="AH41" s="121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1" ht="18">
      <c r="B42" s="127" t="s">
        <v>1</v>
      </c>
      <c r="C42" s="128"/>
      <c r="D42" s="165" t="str">
        <f>$BS$42</f>
        <v>JSG Hohe Warte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6"/>
      <c r="U42" s="130">
        <f>$BP$42</f>
        <v>0</v>
      </c>
      <c r="V42" s="131"/>
      <c r="W42" s="132"/>
      <c r="X42" s="127">
        <f>$BM$42</f>
        <v>0</v>
      </c>
      <c r="Y42" s="128"/>
      <c r="Z42" s="129"/>
      <c r="AA42" s="127">
        <f>$BN$42</f>
        <v>0</v>
      </c>
      <c r="AB42" s="128"/>
      <c r="AC42" s="19" t="s">
        <v>7</v>
      </c>
      <c r="AD42" s="128">
        <f>$BO$42</f>
        <v>0</v>
      </c>
      <c r="AE42" s="129"/>
      <c r="AF42" s="127">
        <f>$BQ$42</f>
        <v>0</v>
      </c>
      <c r="AG42" s="128"/>
      <c r="AH42" s="129"/>
      <c r="BM42" s="2">
        <f>$BG$26+$BH$28+$BH$33+$BG$36+$BH$38</f>
        <v>0</v>
      </c>
      <c r="BN42" s="2">
        <f>$AR$26+$AU$28+$AU$33+$AR$36+$AU$38</f>
        <v>0</v>
      </c>
      <c r="BO42" s="2">
        <f>$AU$26+$AR$28+$AR$33+$AU$36+$AR$38</f>
        <v>0</v>
      </c>
      <c r="BP42" s="2">
        <f>$BI$26+$BI$28+$BI$33+$BI$36+$BI$38</f>
        <v>0</v>
      </c>
      <c r="BQ42" s="2">
        <f aca="true" t="shared" si="4" ref="BQ42:BQ47">BN42-BO42</f>
        <v>0</v>
      </c>
      <c r="BS42" s="2" t="str">
        <f>$D$19</f>
        <v>JSG Hohe Warte</v>
      </c>
    </row>
    <row r="43" spans="2:71" ht="18">
      <c r="B43" s="89" t="s">
        <v>2</v>
      </c>
      <c r="C43" s="99"/>
      <c r="D43" s="114" t="str">
        <f>$BS$43</f>
        <v>TS Gießen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6"/>
      <c r="U43" s="89">
        <f>$BP$43</f>
        <v>0</v>
      </c>
      <c r="V43" s="99"/>
      <c r="W43" s="100"/>
      <c r="X43" s="89">
        <f>$BM$43</f>
        <v>0</v>
      </c>
      <c r="Y43" s="99"/>
      <c r="Z43" s="100"/>
      <c r="AA43" s="89">
        <f>$BN$43</f>
        <v>0</v>
      </c>
      <c r="AB43" s="99"/>
      <c r="AC43" s="20" t="s">
        <v>7</v>
      </c>
      <c r="AD43" s="99">
        <f>$BO$43</f>
        <v>0</v>
      </c>
      <c r="AE43" s="100"/>
      <c r="AF43" s="89">
        <f>$BQ$43</f>
        <v>0</v>
      </c>
      <c r="AG43" s="99"/>
      <c r="AH43" s="100"/>
      <c r="BM43" s="2">
        <f>$BH$25+$BG$29+$BG$32+$BH$35+$BG$38</f>
        <v>0</v>
      </c>
      <c r="BN43" s="2">
        <f>$AU$25+$AR$29+$AR$32+$AU$35+$AR$38</f>
        <v>0</v>
      </c>
      <c r="BO43" s="2">
        <f>$AR$25+$AU$29+$AU$32+$AR$35+$AU$38</f>
        <v>0</v>
      </c>
      <c r="BP43" s="2">
        <f>$BI$25+$BI$29+$BI$32+$BI$35+$BI$38</f>
        <v>0</v>
      </c>
      <c r="BQ43" s="2">
        <f t="shared" si="4"/>
        <v>0</v>
      </c>
      <c r="BS43" s="2" t="str">
        <f>$D$18</f>
        <v>TS Gießen</v>
      </c>
    </row>
    <row r="44" spans="2:71" ht="18">
      <c r="B44" s="89" t="s">
        <v>3</v>
      </c>
      <c r="C44" s="100"/>
      <c r="D44" s="114" t="str">
        <f>$BS$44</f>
        <v>JSG Lumdatal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6"/>
      <c r="U44" s="89">
        <f>$BP$44</f>
        <v>0</v>
      </c>
      <c r="V44" s="99"/>
      <c r="W44" s="100"/>
      <c r="X44" s="89">
        <f>$BM$44</f>
        <v>0</v>
      </c>
      <c r="Y44" s="99"/>
      <c r="Z44" s="100"/>
      <c r="AA44" s="89">
        <f>$BN$44</f>
        <v>0</v>
      </c>
      <c r="AB44" s="99"/>
      <c r="AC44" s="20" t="s">
        <v>7</v>
      </c>
      <c r="AD44" s="99">
        <f>$BO$44</f>
        <v>0</v>
      </c>
      <c r="AE44" s="100"/>
      <c r="AF44" s="89">
        <f>$BQ$44</f>
        <v>0</v>
      </c>
      <c r="AG44" s="99"/>
      <c r="AH44" s="100"/>
      <c r="BM44" s="2">
        <f>$BG$25+$BG$28+$BH$31+$BG$34+$BH$37</f>
        <v>0</v>
      </c>
      <c r="BN44" s="2">
        <f>$AR$25+$AR$28+$AU$31+$AR$34+$AU$37</f>
        <v>0</v>
      </c>
      <c r="BO44" s="2">
        <f>$AU$25+$AU$28+$AR$31+$AU$34+$AR$37</f>
        <v>0</v>
      </c>
      <c r="BP44" s="2">
        <f>$BI$25+$BI$28+$BI$31+$BI$34+$BI$37</f>
        <v>0</v>
      </c>
      <c r="BQ44" s="2">
        <f t="shared" si="4"/>
        <v>0</v>
      </c>
      <c r="BS44" s="2" t="str">
        <f>$D$17</f>
        <v>JSG Lumdatal</v>
      </c>
    </row>
    <row r="45" spans="2:71" ht="17.25">
      <c r="B45" s="89" t="s">
        <v>4</v>
      </c>
      <c r="C45" s="100"/>
      <c r="D45" s="114" t="str">
        <f>$BS$45</f>
        <v>JSG Buseck/Rödgen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6"/>
      <c r="U45" s="89">
        <f>$BP$45</f>
        <v>0</v>
      </c>
      <c r="V45" s="99"/>
      <c r="W45" s="100"/>
      <c r="X45" s="89">
        <f>$BM$45</f>
        <v>0</v>
      </c>
      <c r="Y45" s="99"/>
      <c r="Z45" s="100"/>
      <c r="AA45" s="89">
        <f>$BN$45</f>
        <v>0</v>
      </c>
      <c r="AB45" s="99"/>
      <c r="AC45" s="20" t="s">
        <v>7</v>
      </c>
      <c r="AD45" s="99">
        <f>$BO$45</f>
        <v>0</v>
      </c>
      <c r="AE45" s="100"/>
      <c r="AF45" s="89">
        <f>$BQ$45</f>
        <v>0</v>
      </c>
      <c r="AG45" s="99"/>
      <c r="AH45" s="100"/>
      <c r="BM45" s="2">
        <f>$BH$27+$BH$30+$BG$33+$BG$35+$BG$37</f>
        <v>0</v>
      </c>
      <c r="BN45" s="2">
        <f>$AU$27+$AU$30+$AR$33+$AR$35+$AR$37</f>
        <v>0</v>
      </c>
      <c r="BO45" s="2">
        <f>$AR$27+$AR$30+$AU$33+$AU$35+$AU$37</f>
        <v>0</v>
      </c>
      <c r="BP45" s="2">
        <f>$BI$27+$BI$30+$BI$33+$BI$35+$BI$37</f>
        <v>0</v>
      </c>
      <c r="BQ45" s="2">
        <f t="shared" si="4"/>
        <v>0</v>
      </c>
      <c r="BS45" s="2" t="str">
        <f>$D$22</f>
        <v>JSG Buseck/Rödgen</v>
      </c>
    </row>
    <row r="46" spans="2:71" ht="17.25">
      <c r="B46" s="89" t="s">
        <v>25</v>
      </c>
      <c r="C46" s="99"/>
      <c r="D46" s="114" t="str">
        <f>$BS$46</f>
        <v>BW Gießen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6"/>
      <c r="U46" s="89">
        <f>$BP$46</f>
        <v>0</v>
      </c>
      <c r="V46" s="99"/>
      <c r="W46" s="100"/>
      <c r="X46" s="89">
        <f>$BM$46</f>
        <v>0</v>
      </c>
      <c r="Y46" s="99"/>
      <c r="Z46" s="100"/>
      <c r="AA46" s="89">
        <f>$BN$46</f>
        <v>0</v>
      </c>
      <c r="AB46" s="99"/>
      <c r="AC46" s="20" t="s">
        <v>7</v>
      </c>
      <c r="AD46" s="99">
        <f>$BO$46</f>
        <v>0</v>
      </c>
      <c r="AE46" s="100"/>
      <c r="AF46" s="89">
        <f>$BQ$46</f>
        <v>0</v>
      </c>
      <c r="AG46" s="99"/>
      <c r="AH46" s="100"/>
      <c r="BM46" s="2">
        <f>$BH$26+$BG$30+$BH$32+$BH$34+$BG$39</f>
        <v>0</v>
      </c>
      <c r="BN46" s="2">
        <f>$AU$26+$AR$30+$AU$32+$AU$34+$AR$39</f>
        <v>0</v>
      </c>
      <c r="BO46" s="2">
        <f>$AR$26+$AU$30+$AR$32+$AR$34+$AU$39</f>
        <v>0</v>
      </c>
      <c r="BP46" s="2">
        <f>$BI$26+$BI$30+$BI$32+$BI$34+$BI$39</f>
        <v>0</v>
      </c>
      <c r="BQ46" s="2">
        <f t="shared" si="4"/>
        <v>0</v>
      </c>
      <c r="BS46" s="2" t="str">
        <f>$D$20</f>
        <v>BW Gießen</v>
      </c>
    </row>
    <row r="47" spans="2:71" ht="18" thickBot="1">
      <c r="B47" s="122" t="s">
        <v>26</v>
      </c>
      <c r="C47" s="123"/>
      <c r="D47" s="124" t="str">
        <f>$BS$47</f>
        <v>JSG Dilltal/Rossbachtal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6"/>
      <c r="U47" s="91">
        <f>$BP$47</f>
        <v>0</v>
      </c>
      <c r="V47" s="117"/>
      <c r="W47" s="118"/>
      <c r="X47" s="91">
        <f>$BM$47</f>
        <v>0</v>
      </c>
      <c r="Y47" s="117"/>
      <c r="Z47" s="118"/>
      <c r="AA47" s="91">
        <f>$BN$47</f>
        <v>0</v>
      </c>
      <c r="AB47" s="117"/>
      <c r="AC47" s="21" t="s">
        <v>7</v>
      </c>
      <c r="AD47" s="117">
        <f>$BO$47</f>
        <v>0</v>
      </c>
      <c r="AE47" s="118"/>
      <c r="AF47" s="91">
        <f>$BQ$47</f>
        <v>0</v>
      </c>
      <c r="AG47" s="117"/>
      <c r="AH47" s="118"/>
      <c r="BM47" s="2">
        <f>$BG$27+$BH$29+$BG$31+$BH$36+$BH$39</f>
        <v>0</v>
      </c>
      <c r="BN47" s="2">
        <f>$AR$27+$AU$29+$AR$31+$AU$36+$AU$39</f>
        <v>0</v>
      </c>
      <c r="BO47" s="2">
        <f>$AU$27+$AR$29+$AU$31+$AR$36+$AR$39</f>
        <v>0</v>
      </c>
      <c r="BP47" s="2">
        <f>$BI$27+$BI$29+$BI$31+$BI$36+$BI$39</f>
        <v>0</v>
      </c>
      <c r="BQ47" s="2">
        <f t="shared" si="4"/>
        <v>0</v>
      </c>
      <c r="BS47" s="2" t="str">
        <f>$D$21</f>
        <v>JSG Dilltal/Rossbachtal</v>
      </c>
    </row>
    <row r="49" spans="2:76" s="23" customFormat="1" ht="17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ht="17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ht="17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ht="17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ht="17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65:76" s="23" customFormat="1" ht="17.25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ht="17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ht="17.25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75" customHeight="1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65:76" s="23" customFormat="1" ht="12.75" customHeight="1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ht="17.2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ht="17.25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75" customHeight="1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65:76" s="23" customFormat="1" ht="12.75" customHeight="1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ht="17.2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ht="17.25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75" customHeight="1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65:76" s="23" customFormat="1" ht="12.75" customHeight="1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ht="17.2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ht="17.25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75" customHeight="1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65:76" s="23" customFormat="1" ht="17.25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3:76" s="23" customFormat="1" ht="17.25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3:76" s="23" customFormat="1" ht="17.25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3:76" s="23" customFormat="1" ht="17.25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3:76" s="23" customFormat="1" ht="17.25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3:76" s="23" customFormat="1" ht="17.25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3:76" s="23" customFormat="1" ht="17.25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3:76" s="23" customFormat="1" ht="17.25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3:76" s="23" customFormat="1" ht="17.25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3:76" s="23" customFormat="1" ht="17.25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AW38:BA38"/>
    <mergeCell ref="AW39:BA39"/>
    <mergeCell ref="AW30:BA30"/>
    <mergeCell ref="AW31:BA31"/>
    <mergeCell ref="AW32:BA32"/>
    <mergeCell ref="AW33:BA33"/>
    <mergeCell ref="AW37:BA37"/>
    <mergeCell ref="AW34:BA34"/>
    <mergeCell ref="AW35:BA35"/>
    <mergeCell ref="AW36:BA36"/>
    <mergeCell ref="AW28:BA28"/>
    <mergeCell ref="AW29:BA29"/>
    <mergeCell ref="AW24:BA24"/>
    <mergeCell ref="AW25:BA25"/>
    <mergeCell ref="AW26:BA26"/>
    <mergeCell ref="AW27:BA27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Q8:AZ8"/>
    <mergeCell ref="B18:C18"/>
    <mergeCell ref="D17:AA17"/>
    <mergeCell ref="D18:AA18"/>
    <mergeCell ref="I27:Y27"/>
    <mergeCell ref="I28:Y28"/>
    <mergeCell ref="U47:W47"/>
    <mergeCell ref="I25:Y25"/>
    <mergeCell ref="I26:Y26"/>
    <mergeCell ref="D42:T42"/>
    <mergeCell ref="D43:T43"/>
    <mergeCell ref="U43:W43"/>
    <mergeCell ref="U46:W46"/>
    <mergeCell ref="B21:C21"/>
    <mergeCell ref="B22:C22"/>
    <mergeCell ref="D21:AA21"/>
    <mergeCell ref="D22:AA22"/>
    <mergeCell ref="B24:C24"/>
    <mergeCell ref="D24:H24"/>
    <mergeCell ref="AA31:AQ31"/>
    <mergeCell ref="AA32:AQ32"/>
    <mergeCell ref="AR24:AV24"/>
    <mergeCell ref="I24:AQ24"/>
    <mergeCell ref="I29:Y29"/>
    <mergeCell ref="I30:Y30"/>
    <mergeCell ref="AR25:AS25"/>
    <mergeCell ref="AR26:AS26"/>
    <mergeCell ref="AR27:AS27"/>
    <mergeCell ref="AR28:AS28"/>
    <mergeCell ref="AR29:AS29"/>
    <mergeCell ref="AR30:AS30"/>
    <mergeCell ref="AU39:AV39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AU25:AV25"/>
    <mergeCell ref="AU26:AV26"/>
    <mergeCell ref="AU27:AV27"/>
    <mergeCell ref="AU28:AV28"/>
    <mergeCell ref="AU33:AV33"/>
    <mergeCell ref="AU37:AV37"/>
    <mergeCell ref="AU31:AV31"/>
    <mergeCell ref="AU32:AV32"/>
    <mergeCell ref="I31:Y31"/>
    <mergeCell ref="I32:Y32"/>
    <mergeCell ref="I33:Y33"/>
    <mergeCell ref="I37:Y37"/>
    <mergeCell ref="AA33:AQ33"/>
    <mergeCell ref="AA37:AQ37"/>
    <mergeCell ref="I34:Y34"/>
    <mergeCell ref="I35:Y35"/>
    <mergeCell ref="I36:Y36"/>
    <mergeCell ref="AA34:AQ34"/>
    <mergeCell ref="I38:Y38"/>
    <mergeCell ref="I39:Y39"/>
    <mergeCell ref="D38:H38"/>
    <mergeCell ref="D39:H39"/>
    <mergeCell ref="AA25:AQ25"/>
    <mergeCell ref="AA26:AQ26"/>
    <mergeCell ref="AA27:AQ27"/>
    <mergeCell ref="AA28:AQ28"/>
    <mergeCell ref="AA29:AQ29"/>
    <mergeCell ref="AA30:AQ30"/>
    <mergeCell ref="B25:C25"/>
    <mergeCell ref="B26:C26"/>
    <mergeCell ref="B27:C27"/>
    <mergeCell ref="B28:C28"/>
    <mergeCell ref="B37:C37"/>
    <mergeCell ref="D33:H33"/>
    <mergeCell ref="D37:H37"/>
    <mergeCell ref="D25:H25"/>
    <mergeCell ref="D26:H26"/>
    <mergeCell ref="D27:H27"/>
    <mergeCell ref="D28:H28"/>
    <mergeCell ref="D29:H29"/>
    <mergeCell ref="D30:H30"/>
    <mergeCell ref="AD44:AE44"/>
    <mergeCell ref="B38:C38"/>
    <mergeCell ref="B39:C39"/>
    <mergeCell ref="B29:C29"/>
    <mergeCell ref="B30:C30"/>
    <mergeCell ref="B31:C31"/>
    <mergeCell ref="B32:C32"/>
    <mergeCell ref="D31:H31"/>
    <mergeCell ref="D32:H32"/>
    <mergeCell ref="B33:C33"/>
    <mergeCell ref="X45:Z45"/>
    <mergeCell ref="AF45:AH45"/>
    <mergeCell ref="AA45:AB45"/>
    <mergeCell ref="AD45:AE45"/>
    <mergeCell ref="X41:Z41"/>
    <mergeCell ref="AA41:AE41"/>
    <mergeCell ref="AF41:AH41"/>
    <mergeCell ref="B42:C42"/>
    <mergeCell ref="U41:W41"/>
    <mergeCell ref="AA42:AB42"/>
    <mergeCell ref="AD42:AE42"/>
    <mergeCell ref="AF42:AH42"/>
    <mergeCell ref="U42:W42"/>
    <mergeCell ref="X42:Z42"/>
    <mergeCell ref="B46:C46"/>
    <mergeCell ref="B47:C47"/>
    <mergeCell ref="X43:Z43"/>
    <mergeCell ref="X46:Z46"/>
    <mergeCell ref="X47:Z47"/>
    <mergeCell ref="D46:T46"/>
    <mergeCell ref="D47:T47"/>
    <mergeCell ref="B45:C45"/>
    <mergeCell ref="D45:T45"/>
    <mergeCell ref="U45:W45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4:C44"/>
    <mergeCell ref="D44:T44"/>
    <mergeCell ref="U44:W44"/>
    <mergeCell ref="X44:Z44"/>
    <mergeCell ref="AF44:AH44"/>
    <mergeCell ref="AA44:AB44"/>
    <mergeCell ref="AF43:AH43"/>
    <mergeCell ref="AR34:AS34"/>
    <mergeCell ref="AR35:AS35"/>
    <mergeCell ref="AR36:AS36"/>
    <mergeCell ref="AU34:AV34"/>
    <mergeCell ref="AU35:AV35"/>
    <mergeCell ref="AU36:AV36"/>
    <mergeCell ref="AA38:AQ38"/>
    <mergeCell ref="AA39:AQ39"/>
    <mergeCell ref="AU38:AV38"/>
    <mergeCell ref="AA35:AQ35"/>
    <mergeCell ref="AA36:AQ36"/>
    <mergeCell ref="B34:C34"/>
    <mergeCell ref="B35:C35"/>
    <mergeCell ref="B36:C36"/>
    <mergeCell ref="D34:H34"/>
    <mergeCell ref="D35:H35"/>
    <mergeCell ref="D36:H36"/>
    <mergeCell ref="Q9:AZ9"/>
    <mergeCell ref="Q10:AZ10"/>
    <mergeCell ref="AJ12:AQ12"/>
    <mergeCell ref="L12:X12"/>
    <mergeCell ref="E8:P8"/>
    <mergeCell ref="E9:P9"/>
    <mergeCell ref="B19:C19"/>
    <mergeCell ref="D19:AA19"/>
    <mergeCell ref="D20:AA20"/>
    <mergeCell ref="B20:C20"/>
    <mergeCell ref="E10:P10"/>
    <mergeCell ref="E12:K12"/>
    <mergeCell ref="T14:X14"/>
    <mergeCell ref="L14:M14"/>
    <mergeCell ref="N14:O14"/>
    <mergeCell ref="B17:C17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CD95"/>
  <sheetViews>
    <sheetView zoomScalePageLayoutView="0" workbookViewId="0" topLeftCell="A1">
      <selection activeCell="D2" sqref="D2:AY2"/>
    </sheetView>
  </sheetViews>
  <sheetFormatPr defaultColWidth="1.7109375" defaultRowHeight="12.75"/>
  <cols>
    <col min="1" max="56" width="1.7109375" style="1" customWidth="1"/>
    <col min="57" max="57" width="4.7109375" style="1" hidden="1" customWidth="1"/>
    <col min="58" max="59" width="5.8515625" style="1" hidden="1" customWidth="1"/>
    <col min="60" max="60" width="4.140625" style="1" hidden="1" customWidth="1"/>
    <col min="61" max="63" width="1.7109375" style="1" hidden="1" customWidth="1"/>
    <col min="64" max="64" width="5.7109375" style="2" hidden="1" customWidth="1"/>
    <col min="65" max="65" width="6.7109375" style="2" hidden="1" customWidth="1"/>
    <col min="66" max="66" width="5.7109375" style="2" hidden="1" customWidth="1"/>
    <col min="67" max="67" width="7.00390625" style="2" hidden="1" customWidth="1"/>
    <col min="68" max="68" width="6.7109375" style="2" hidden="1" customWidth="1"/>
    <col min="69" max="69" width="5.7109375" style="2" hidden="1" customWidth="1"/>
    <col min="70" max="70" width="18.7109375" style="2" hidden="1" customWidth="1"/>
    <col min="71" max="75" width="5.7109375" style="2" customWidth="1"/>
    <col min="76" max="88" width="5.7109375" style="1" customWidth="1"/>
    <col min="89" max="16384" width="1.7109375" style="1" customWidth="1"/>
  </cols>
  <sheetData>
    <row r="1" ht="18" thickBot="1"/>
    <row r="2" spans="4:75" s="3" customFormat="1" ht="30" thickBot="1">
      <c r="D2" s="213" t="str">
        <f>IF(Tabelle1!E2="","",Tabelle1!E2)</f>
        <v>JSG Buseck/Rödgen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5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ht="18" thickBot="1"/>
    <row r="4" spans="4:75" s="3" customFormat="1" ht="30" thickBot="1">
      <c r="D4" s="216" t="str">
        <f>IF(Tabelle1!E4="","",Tabelle1!E4)</f>
        <v>Wintercup 2024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ht="18" thickBot="1">
      <c r="CD5" s="4"/>
    </row>
    <row r="6" spans="4:75" s="5" customFormat="1" ht="23.25" thickBot="1">
      <c r="D6" s="219" t="str">
        <f>IF(Tabelle1!E6="","",Tabelle1!E6)</f>
        <v>E-Jugend Turnier Gruppe 1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ht="18" thickBot="1"/>
    <row r="8" spans="4:51" ht="23.25" thickBot="1">
      <c r="D8" s="77" t="s">
        <v>28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  <c r="P8" s="222" t="str">
        <f>IF(Tabelle1!Q8="","",Tabelle1!Q8)</f>
        <v>Willy Czech Halle</v>
      </c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4"/>
    </row>
    <row r="9" spans="4:51" ht="18" thickBot="1"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222" t="str">
        <f>IF(Tabelle1!Q9="","",Tabelle1!Q9)</f>
        <v>Beuern</v>
      </c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4"/>
    </row>
    <row r="10" spans="4:75" s="6" customFormat="1" ht="18" thickBot="1"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222">
        <f>IF(Tabelle1!Q10="","",Tabelle1!Q10)</f>
      </c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4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</row>
    <row r="11" ht="18" thickBot="1"/>
    <row r="12" spans="4:75" ht="18" thickBot="1">
      <c r="D12" s="58" t="s">
        <v>27</v>
      </c>
      <c r="E12" s="59"/>
      <c r="F12" s="59"/>
      <c r="G12" s="59"/>
      <c r="H12" s="59"/>
      <c r="I12" s="59"/>
      <c r="J12" s="59"/>
      <c r="K12" s="226">
        <f>Tabelle1!L12</f>
        <v>45305</v>
      </c>
      <c r="L12" s="226"/>
      <c r="M12" s="226"/>
      <c r="N12" s="226"/>
      <c r="O12" s="226"/>
      <c r="P12" s="226"/>
      <c r="Q12" s="226"/>
      <c r="R12" s="226"/>
      <c r="S12" s="226"/>
      <c r="T12" s="227"/>
      <c r="U12" s="227"/>
      <c r="V12" s="227"/>
      <c r="W12" s="227"/>
      <c r="X12" s="2"/>
      <c r="Y12" s="2"/>
      <c r="Z12" s="2"/>
      <c r="AA12" s="2"/>
      <c r="AB12" s="2"/>
      <c r="AC12" s="179" t="s">
        <v>17</v>
      </c>
      <c r="AD12" s="180"/>
      <c r="AE12" s="180"/>
      <c r="AF12" s="180"/>
      <c r="AG12" s="180"/>
      <c r="AH12" s="181"/>
      <c r="AI12" s="228">
        <f>IF(Tabelle1!AJ12="","",Tabelle1!AJ12)</f>
        <v>0.4895833333333333</v>
      </c>
      <c r="AJ12" s="229"/>
      <c r="AK12" s="229"/>
      <c r="AL12" s="229"/>
      <c r="AM12" s="229"/>
      <c r="AN12" s="229"/>
      <c r="AO12" s="229"/>
      <c r="AP12" s="230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ht="18" thickBot="1"/>
    <row r="14" spans="4:75" ht="18" thickBot="1">
      <c r="D14" s="179" t="s">
        <v>18</v>
      </c>
      <c r="E14" s="180"/>
      <c r="F14" s="180"/>
      <c r="G14" s="180"/>
      <c r="H14" s="180"/>
      <c r="I14" s="180"/>
      <c r="J14" s="181"/>
      <c r="K14" s="63">
        <f>IF(Tabelle1!L14="","",Tabelle1!L14)</f>
        <v>1</v>
      </c>
      <c r="L14" s="63"/>
      <c r="M14" s="63" t="s">
        <v>21</v>
      </c>
      <c r="N14" s="63"/>
      <c r="O14" s="225">
        <f>IF(Tabelle1!P14="","",Tabelle1!P14)</f>
        <v>10</v>
      </c>
      <c r="P14" s="225"/>
      <c r="Q14" s="225"/>
      <c r="R14" s="225"/>
      <c r="S14" s="60" t="s">
        <v>20</v>
      </c>
      <c r="T14" s="60"/>
      <c r="U14" s="60"/>
      <c r="V14" s="60"/>
      <c r="W14" s="61"/>
      <c r="AC14" s="179" t="s">
        <v>19</v>
      </c>
      <c r="AD14" s="180"/>
      <c r="AE14" s="180"/>
      <c r="AF14" s="180"/>
      <c r="AG14" s="180"/>
      <c r="AH14" s="181"/>
      <c r="AI14" s="225">
        <f>IF(Tabelle1!AJ14="","",Tabelle1!AJ14)</f>
        <v>2</v>
      </c>
      <c r="AJ14" s="225"/>
      <c r="AK14" s="225"/>
      <c r="AL14" s="225"/>
      <c r="AM14" s="8" t="s">
        <v>20</v>
      </c>
      <c r="AN14" s="8"/>
      <c r="AO14" s="8"/>
      <c r="AP14" s="9"/>
      <c r="AZ14" s="2">
        <v>45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"/>
      <c r="BM14" s="10">
        <v>0.034722222222222224</v>
      </c>
      <c r="BN14" s="1"/>
      <c r="BO14" s="10">
        <v>0.03125</v>
      </c>
      <c r="BP14" s="10">
        <v>0.003472222222222222</v>
      </c>
      <c r="BQ14" s="1"/>
      <c r="BR14" s="1"/>
      <c r="BS14" s="1"/>
      <c r="BT14" s="1"/>
      <c r="BU14" s="1"/>
      <c r="BV14" s="1"/>
      <c r="BW14" s="1"/>
    </row>
    <row r="15" ht="18" thickBot="1"/>
    <row r="16" spans="1:54" ht="18" thickBot="1">
      <c r="A16" s="234" t="s">
        <v>35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6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  <row r="17" spans="1:54" ht="17.25">
      <c r="A17" s="237" t="s">
        <v>1</v>
      </c>
      <c r="B17" s="238"/>
      <c r="C17" s="239" t="str">
        <f>Tabelle1!D17</f>
        <v>JSG Lumdatal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1"/>
      <c r="AC17" s="35"/>
      <c r="AD17" s="35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ht="17.25">
      <c r="A18" s="242" t="s">
        <v>2</v>
      </c>
      <c r="B18" s="243"/>
      <c r="C18" s="231" t="str">
        <f>Tabelle1!D18</f>
        <v>TS Gießen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3"/>
      <c r="AC18" s="35"/>
      <c r="AD18" s="35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ht="17.25">
      <c r="A19" s="242" t="s">
        <v>3</v>
      </c>
      <c r="B19" s="243"/>
      <c r="C19" s="231" t="str">
        <f>Tabelle1!D19</f>
        <v>JSG Hohe Warte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3"/>
      <c r="AC19" s="35"/>
      <c r="AD19" s="35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ht="17.25">
      <c r="A20" s="242" t="s">
        <v>4</v>
      </c>
      <c r="B20" s="243"/>
      <c r="C20" s="231" t="str">
        <f>Tabelle1!D20</f>
        <v>BW Gießen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3"/>
      <c r="AC20" s="35"/>
      <c r="AD20" s="35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ht="17.25">
      <c r="A21" s="242" t="s">
        <v>25</v>
      </c>
      <c r="B21" s="243"/>
      <c r="C21" s="231" t="str">
        <f>Tabelle1!D21</f>
        <v>JSG Dilltal/Rossbachtal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3"/>
      <c r="AC21" s="35"/>
      <c r="AD21" s="35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ht="18" thickBot="1">
      <c r="A22" s="244" t="s">
        <v>26</v>
      </c>
      <c r="B22" s="245"/>
      <c r="C22" s="246" t="str">
        <f>Tabelle1!D22</f>
        <v>JSG Buseck/Rödgen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8"/>
      <c r="AC22" s="35"/>
      <c r="AD22" s="35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ht="17.25">
      <c r="A23" s="38"/>
      <c r="B23" s="3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C23" s="35"/>
      <c r="AD23" s="35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ht="17.25">
      <c r="A24" s="38"/>
      <c r="B24" s="3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C24" s="35"/>
      <c r="AD24" s="35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ht="17.25">
      <c r="A25" s="38"/>
      <c r="B25" s="3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C25" s="35"/>
      <c r="AD25" s="35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ht="17.25">
      <c r="A26" s="38"/>
      <c r="B26" s="3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C26" s="35"/>
      <c r="AD26" s="35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ht="17.25">
      <c r="A27" s="38"/>
      <c r="B27" s="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C27" s="35"/>
      <c r="AD27" s="35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ht="17.25">
      <c r="A28" s="38"/>
      <c r="B28" s="3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C28" s="35"/>
      <c r="AD28" s="35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ht="17.25">
      <c r="A29" s="38"/>
      <c r="B29" s="3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C29" s="35"/>
      <c r="AD29" s="35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ht="17.25">
      <c r="A30" s="38"/>
      <c r="B30" s="3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C30" s="35"/>
      <c r="AD30" s="35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ht="17.25">
      <c r="A31" s="38"/>
      <c r="B31" s="3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C31" s="35"/>
      <c r="AD31" s="35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ht="17.25">
      <c r="A32" s="38"/>
      <c r="B32" s="3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C32" s="35"/>
      <c r="AD32" s="35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ht="17.25">
      <c r="A33" s="38"/>
      <c r="B33" s="3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C33" s="35"/>
      <c r="AD33" s="35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ht="17.25">
      <c r="A34" s="38"/>
      <c r="B34" s="3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C34" s="35"/>
      <c r="AD34" s="35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ht="17.25">
      <c r="A35" s="38"/>
      <c r="B35" s="3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C35" s="35"/>
      <c r="AD35" s="35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ht="17.25">
      <c r="A36" s="38"/>
      <c r="B36" s="3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C36" s="35"/>
      <c r="AD36" s="35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ht="17.25">
      <c r="A37" s="38"/>
      <c r="B37" s="3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C37" s="35"/>
      <c r="AD37" s="35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ht="17.25">
      <c r="A38" s="38"/>
      <c r="B38" s="3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C38" s="35"/>
      <c r="AD38" s="35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ht="18" thickBot="1">
      <c r="A39" s="38"/>
      <c r="B39" s="3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C39" s="35"/>
      <c r="AD39" s="35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ht="18" thickBot="1">
      <c r="A40" s="159" t="s">
        <v>5</v>
      </c>
      <c r="B40" s="150"/>
      <c r="C40" s="150" t="s">
        <v>0</v>
      </c>
      <c r="D40" s="150"/>
      <c r="E40" s="150"/>
      <c r="F40" s="150"/>
      <c r="G40" s="150"/>
      <c r="H40" s="150" t="s">
        <v>36</v>
      </c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 t="s">
        <v>6</v>
      </c>
      <c r="AR40" s="150"/>
      <c r="AS40" s="150"/>
      <c r="AT40" s="150"/>
      <c r="AU40" s="278"/>
      <c r="AV40" s="254" t="s">
        <v>38</v>
      </c>
      <c r="AW40" s="255"/>
      <c r="AX40" s="255"/>
      <c r="AY40" s="255"/>
      <c r="AZ40" s="256"/>
      <c r="BA40" s="26"/>
      <c r="BB40" s="26"/>
    </row>
    <row r="41" spans="1:75" ht="17.25">
      <c r="A41" s="279">
        <v>1</v>
      </c>
      <c r="B41" s="280"/>
      <c r="C41" s="277">
        <f>Tabelle1!D25</f>
        <v>0.4895833333333333</v>
      </c>
      <c r="D41" s="277"/>
      <c r="E41" s="277"/>
      <c r="F41" s="277"/>
      <c r="G41" s="277"/>
      <c r="H41" s="283" t="str">
        <f>Tabelle1!I25</f>
        <v>JSG Lumdatal</v>
      </c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47" t="s">
        <v>8</v>
      </c>
      <c r="Z41" s="282" t="str">
        <f>Tabelle1!AA25</f>
        <v>TS Gießen</v>
      </c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0">
        <f>IF(Tabelle1!AR25="","",Tabelle1!AR25)</f>
      </c>
      <c r="AR41" s="280"/>
      <c r="AS41" s="48" t="s">
        <v>7</v>
      </c>
      <c r="AT41" s="280">
        <f>IF(Tabelle1!AU25="","",Tabelle1!AU25)</f>
      </c>
      <c r="AU41" s="281"/>
      <c r="AV41" s="251">
        <f>IF(Tabelle1!AW25="","",Tabelle1!AW25)</f>
      </c>
      <c r="AW41" s="252"/>
      <c r="AX41" s="252"/>
      <c r="AY41" s="252"/>
      <c r="AZ41" s="253"/>
      <c r="BE41" s="2">
        <v>0</v>
      </c>
      <c r="BF41" s="2">
        <v>0</v>
      </c>
      <c r="BG41" s="2">
        <v>0</v>
      </c>
      <c r="BH41" s="2">
        <v>0</v>
      </c>
      <c r="BI41" s="2"/>
      <c r="BJ41" s="2"/>
      <c r="BK41" s="2"/>
      <c r="BQ41" s="1"/>
      <c r="BR41" s="1"/>
      <c r="BS41" s="1"/>
      <c r="BT41" s="1"/>
      <c r="BU41" s="1"/>
      <c r="BV41" s="1"/>
      <c r="BW41" s="1"/>
    </row>
    <row r="42" spans="1:75" ht="17.25">
      <c r="A42" s="249">
        <v>2</v>
      </c>
      <c r="B42" s="250"/>
      <c r="C42" s="262">
        <f>Tabelle1!D26</f>
        <v>0.4979166666666667</v>
      </c>
      <c r="D42" s="262"/>
      <c r="E42" s="262"/>
      <c r="F42" s="262"/>
      <c r="G42" s="262"/>
      <c r="H42" s="232" t="str">
        <f>Tabelle1!I26</f>
        <v>JSG Hohe Warte</v>
      </c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39" t="s">
        <v>8</v>
      </c>
      <c r="Z42" s="261" t="str">
        <f>Tabelle1!AA26</f>
        <v>BW Gießen</v>
      </c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50">
        <f>IF(Tabelle1!AR26="","",Tabelle1!AR26)</f>
      </c>
      <c r="AR42" s="250"/>
      <c r="AS42" s="40" t="s">
        <v>7</v>
      </c>
      <c r="AT42" s="250">
        <f>IF(Tabelle1!AU26="","",Tabelle1!AU26)</f>
      </c>
      <c r="AU42" s="260"/>
      <c r="AV42" s="257">
        <f>IF(Tabelle1!AW26="","",Tabelle1!AW26)</f>
      </c>
      <c r="AW42" s="258"/>
      <c r="AX42" s="258"/>
      <c r="AY42" s="258"/>
      <c r="AZ42" s="259"/>
      <c r="BE42" s="2">
        <v>0</v>
      </c>
      <c r="BF42" s="2">
        <v>0</v>
      </c>
      <c r="BG42" s="2">
        <v>0</v>
      </c>
      <c r="BH42" s="2">
        <v>0</v>
      </c>
      <c r="BI42" s="2"/>
      <c r="BJ42" s="2"/>
      <c r="BK42" s="2"/>
      <c r="BQ42" s="1"/>
      <c r="BR42" s="1"/>
      <c r="BS42" s="1"/>
      <c r="BT42" s="1"/>
      <c r="BU42" s="1"/>
      <c r="BV42" s="1"/>
      <c r="BW42" s="1"/>
    </row>
    <row r="43" spans="1:75" ht="18" thickBot="1">
      <c r="A43" s="263">
        <v>3</v>
      </c>
      <c r="B43" s="264"/>
      <c r="C43" s="276">
        <f>Tabelle1!D27</f>
        <v>0.50625</v>
      </c>
      <c r="D43" s="276"/>
      <c r="E43" s="276"/>
      <c r="F43" s="276"/>
      <c r="G43" s="276"/>
      <c r="H43" s="275" t="str">
        <f>Tabelle1!I27</f>
        <v>JSG Dilltal/Rossbachtal</v>
      </c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45" t="s">
        <v>8</v>
      </c>
      <c r="Z43" s="274" t="str">
        <f>Tabelle1!AA27</f>
        <v>JSG Buseck/Rödgen</v>
      </c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64">
        <f>IF(Tabelle1!AR27="","",Tabelle1!AR27)</f>
      </c>
      <c r="AR43" s="264"/>
      <c r="AS43" s="46" t="s">
        <v>7</v>
      </c>
      <c r="AT43" s="264">
        <f>IF(Tabelle1!AU27="","",Tabelle1!AU27)</f>
      </c>
      <c r="AU43" s="273"/>
      <c r="AV43" s="270">
        <f>IF(Tabelle1!AW27="","",Tabelle1!AW27)</f>
      </c>
      <c r="AW43" s="271"/>
      <c r="AX43" s="271"/>
      <c r="AY43" s="271"/>
      <c r="AZ43" s="272"/>
      <c r="BE43" s="2">
        <v>0</v>
      </c>
      <c r="BF43" s="2">
        <v>0</v>
      </c>
      <c r="BG43" s="2">
        <v>0</v>
      </c>
      <c r="BH43" s="2">
        <v>0</v>
      </c>
      <c r="BI43" s="2"/>
      <c r="BJ43" s="2"/>
      <c r="BK43" s="2"/>
      <c r="BQ43" s="1"/>
      <c r="BR43" s="1"/>
      <c r="BS43" s="1"/>
      <c r="BT43" s="1"/>
      <c r="BU43" s="1"/>
      <c r="BV43" s="1"/>
      <c r="BW43" s="1"/>
    </row>
    <row r="44" spans="1:75" ht="17.25">
      <c r="A44" s="269">
        <v>4</v>
      </c>
      <c r="B44" s="265"/>
      <c r="C44" s="268">
        <f>Tabelle1!D28</f>
        <v>0.5145833333333333</v>
      </c>
      <c r="D44" s="268"/>
      <c r="E44" s="268"/>
      <c r="F44" s="268"/>
      <c r="G44" s="268"/>
      <c r="H44" s="240" t="str">
        <f>Tabelle1!I28</f>
        <v>JSG Lumdatal</v>
      </c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41" t="s">
        <v>8</v>
      </c>
      <c r="Z44" s="267" t="str">
        <f>Tabelle1!AA28</f>
        <v>JSG Hohe Warte</v>
      </c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5">
        <f>IF(Tabelle1!AR28="","",Tabelle1!AR28)</f>
      </c>
      <c r="AR44" s="265"/>
      <c r="AS44" s="42" t="s">
        <v>7</v>
      </c>
      <c r="AT44" s="265">
        <f>IF(Tabelle1!AU28="","",Tabelle1!AU28)</f>
      </c>
      <c r="AU44" s="266"/>
      <c r="AV44" s="251">
        <f>IF(Tabelle1!AW28="","",Tabelle1!AW28)</f>
      </c>
      <c r="AW44" s="252"/>
      <c r="AX44" s="252"/>
      <c r="AY44" s="252"/>
      <c r="AZ44" s="253"/>
      <c r="BE44" s="2">
        <v>0</v>
      </c>
      <c r="BF44" s="2">
        <v>0</v>
      </c>
      <c r="BG44" s="2">
        <v>0</v>
      </c>
      <c r="BH44" s="2">
        <v>0</v>
      </c>
      <c r="BI44" s="2"/>
      <c r="BJ44" s="2"/>
      <c r="BK44" s="2"/>
      <c r="BQ44" s="1"/>
      <c r="BR44" s="1"/>
      <c r="BS44" s="1"/>
      <c r="BT44" s="1"/>
      <c r="BU44" s="1"/>
      <c r="BV44" s="1"/>
      <c r="BW44" s="1"/>
    </row>
    <row r="45" spans="1:75" ht="17.25">
      <c r="A45" s="249">
        <v>5</v>
      </c>
      <c r="B45" s="250"/>
      <c r="C45" s="262">
        <f>Tabelle1!D29</f>
        <v>0.5229166666666666</v>
      </c>
      <c r="D45" s="262"/>
      <c r="E45" s="262"/>
      <c r="F45" s="262"/>
      <c r="G45" s="262"/>
      <c r="H45" s="232" t="str">
        <f>Tabelle1!I29</f>
        <v>TS Gießen</v>
      </c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39" t="s">
        <v>8</v>
      </c>
      <c r="Z45" s="261" t="str">
        <f>Tabelle1!AA29</f>
        <v>JSG Dilltal/Rossbachtal</v>
      </c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50">
        <f>IF(Tabelle1!AR29="","",Tabelle1!AR29)</f>
      </c>
      <c r="AR45" s="250"/>
      <c r="AS45" s="40" t="s">
        <v>7</v>
      </c>
      <c r="AT45" s="250">
        <f>IF(Tabelle1!AU29="","",Tabelle1!AU29)</f>
      </c>
      <c r="AU45" s="260"/>
      <c r="AV45" s="257">
        <f>IF(Tabelle1!AW29="","",Tabelle1!AW29)</f>
      </c>
      <c r="AW45" s="258"/>
      <c r="AX45" s="258"/>
      <c r="AY45" s="258"/>
      <c r="AZ45" s="259"/>
      <c r="BE45" s="2">
        <v>0</v>
      </c>
      <c r="BF45" s="2">
        <v>0</v>
      </c>
      <c r="BG45" s="2">
        <v>0</v>
      </c>
      <c r="BH45" s="2">
        <v>0</v>
      </c>
      <c r="BI45" s="2"/>
      <c r="BJ45" s="2"/>
      <c r="BK45" s="2"/>
      <c r="BQ45" s="1"/>
      <c r="BR45" s="1"/>
      <c r="BS45" s="1"/>
      <c r="BT45" s="1"/>
      <c r="BU45" s="1"/>
      <c r="BV45" s="1"/>
      <c r="BW45" s="1"/>
    </row>
    <row r="46" spans="1:75" ht="18" thickBot="1">
      <c r="A46" s="263">
        <v>6</v>
      </c>
      <c r="B46" s="264"/>
      <c r="C46" s="276">
        <f>Tabelle1!D30</f>
        <v>0.5312499999999999</v>
      </c>
      <c r="D46" s="276"/>
      <c r="E46" s="276"/>
      <c r="F46" s="276"/>
      <c r="G46" s="276"/>
      <c r="H46" s="275" t="str">
        <f>Tabelle1!I30</f>
        <v>BW Gießen</v>
      </c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45" t="s">
        <v>8</v>
      </c>
      <c r="Z46" s="274" t="str">
        <f>Tabelle1!AA30</f>
        <v>JSG Buseck/Rödgen</v>
      </c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64">
        <f>IF(Tabelle1!AR30="","",Tabelle1!AR30)</f>
      </c>
      <c r="AR46" s="264"/>
      <c r="AS46" s="46" t="s">
        <v>7</v>
      </c>
      <c r="AT46" s="264">
        <f>IF(Tabelle1!AU30="","",Tabelle1!AU30)</f>
      </c>
      <c r="AU46" s="273"/>
      <c r="AV46" s="270">
        <f>IF(Tabelle1!AW30="","",Tabelle1!AW30)</f>
      </c>
      <c r="AW46" s="271"/>
      <c r="AX46" s="271"/>
      <c r="AY46" s="271"/>
      <c r="AZ46" s="272"/>
      <c r="BE46" s="2">
        <v>0</v>
      </c>
      <c r="BF46" s="2">
        <v>0</v>
      </c>
      <c r="BG46" s="2">
        <v>0</v>
      </c>
      <c r="BH46" s="2">
        <v>0</v>
      </c>
      <c r="BI46" s="2"/>
      <c r="BJ46" s="2"/>
      <c r="BK46" s="2"/>
      <c r="BQ46" s="1"/>
      <c r="BR46" s="1"/>
      <c r="BS46" s="1"/>
      <c r="BT46" s="1"/>
      <c r="BU46" s="1"/>
      <c r="BV46" s="1"/>
      <c r="BW46" s="1"/>
    </row>
    <row r="47" spans="1:75" ht="17.25">
      <c r="A47" s="269">
        <v>7</v>
      </c>
      <c r="B47" s="265"/>
      <c r="C47" s="268">
        <f>Tabelle1!D31</f>
        <v>0.5395833333333332</v>
      </c>
      <c r="D47" s="268"/>
      <c r="E47" s="268"/>
      <c r="F47" s="268"/>
      <c r="G47" s="268"/>
      <c r="H47" s="240" t="str">
        <f>Tabelle1!I31</f>
        <v>JSG Dilltal/Rossbachtal</v>
      </c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41" t="s">
        <v>8</v>
      </c>
      <c r="Z47" s="267" t="str">
        <f>Tabelle1!AA31</f>
        <v>JSG Lumdatal</v>
      </c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5">
        <f>IF(Tabelle1!AR31="","",Tabelle1!AR31)</f>
      </c>
      <c r="AR47" s="265"/>
      <c r="AS47" s="42" t="s">
        <v>7</v>
      </c>
      <c r="AT47" s="265">
        <f>IF(Tabelle1!AU31="","",Tabelle1!AU31)</f>
      </c>
      <c r="AU47" s="266"/>
      <c r="AV47" s="251">
        <f>IF(Tabelle1!AW31="","",Tabelle1!AW31)</f>
      </c>
      <c r="AW47" s="252"/>
      <c r="AX47" s="252"/>
      <c r="AY47" s="252"/>
      <c r="AZ47" s="253"/>
      <c r="BE47" s="2">
        <v>0</v>
      </c>
      <c r="BF47" s="2">
        <v>0</v>
      </c>
      <c r="BG47" s="2">
        <v>0</v>
      </c>
      <c r="BH47" s="2">
        <v>0</v>
      </c>
      <c r="BI47" s="2"/>
      <c r="BJ47" s="2"/>
      <c r="BK47" s="2"/>
      <c r="BQ47" s="1"/>
      <c r="BR47" s="1"/>
      <c r="BS47" s="1"/>
      <c r="BT47" s="1"/>
      <c r="BU47" s="1"/>
      <c r="BV47" s="1"/>
      <c r="BW47" s="1"/>
    </row>
    <row r="48" spans="1:75" ht="17.25">
      <c r="A48" s="249">
        <v>8</v>
      </c>
      <c r="B48" s="250"/>
      <c r="C48" s="262">
        <f>Tabelle1!D32</f>
        <v>0.5479166666666665</v>
      </c>
      <c r="D48" s="262"/>
      <c r="E48" s="262"/>
      <c r="F48" s="262"/>
      <c r="G48" s="262"/>
      <c r="H48" s="232" t="str">
        <f>Tabelle1!I32</f>
        <v>TS Gießen</v>
      </c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39" t="s">
        <v>8</v>
      </c>
      <c r="Z48" s="261" t="str">
        <f>Tabelle1!AA32</f>
        <v>BW Gießen</v>
      </c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50">
        <f>IF(Tabelle1!AR32="","",Tabelle1!AR32)</f>
      </c>
      <c r="AR48" s="250"/>
      <c r="AS48" s="40" t="s">
        <v>7</v>
      </c>
      <c r="AT48" s="250">
        <f>IF(Tabelle1!AU32="","",Tabelle1!AU32)</f>
      </c>
      <c r="AU48" s="260"/>
      <c r="AV48" s="257">
        <f>IF(Tabelle1!AW32="","",Tabelle1!AW32)</f>
      </c>
      <c r="AW48" s="258"/>
      <c r="AX48" s="258"/>
      <c r="AY48" s="258"/>
      <c r="AZ48" s="259"/>
      <c r="BE48" s="2">
        <v>0</v>
      </c>
      <c r="BF48" s="2">
        <v>0</v>
      </c>
      <c r="BG48" s="2">
        <v>0</v>
      </c>
      <c r="BH48" s="2">
        <v>0</v>
      </c>
      <c r="BI48" s="2"/>
      <c r="BJ48" s="2"/>
      <c r="BK48" s="2"/>
      <c r="BQ48" s="1"/>
      <c r="BR48" s="1"/>
      <c r="BS48" s="1"/>
      <c r="BT48" s="1"/>
      <c r="BU48" s="1"/>
      <c r="BV48" s="1"/>
      <c r="BW48" s="1"/>
    </row>
    <row r="49" spans="1:75" ht="18" thickBot="1">
      <c r="A49" s="263">
        <v>9</v>
      </c>
      <c r="B49" s="264"/>
      <c r="C49" s="276">
        <f>Tabelle1!D33</f>
        <v>0.5562499999999998</v>
      </c>
      <c r="D49" s="276"/>
      <c r="E49" s="276"/>
      <c r="F49" s="276"/>
      <c r="G49" s="276"/>
      <c r="H49" s="275" t="str">
        <f>Tabelle1!I33</f>
        <v>JSG Buseck/Rödgen</v>
      </c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45" t="s">
        <v>8</v>
      </c>
      <c r="Z49" s="274" t="str">
        <f>Tabelle1!AA33</f>
        <v>JSG Hohe Warte</v>
      </c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64">
        <f>IF(Tabelle1!AR33="","",Tabelle1!AR33)</f>
      </c>
      <c r="AR49" s="264"/>
      <c r="AS49" s="46" t="s">
        <v>7</v>
      </c>
      <c r="AT49" s="264">
        <f>IF(Tabelle1!AU33="","",Tabelle1!AU33)</f>
      </c>
      <c r="AU49" s="273"/>
      <c r="AV49" s="270">
        <f>IF(Tabelle1!AW33="","",Tabelle1!AW33)</f>
      </c>
      <c r="AW49" s="271"/>
      <c r="AX49" s="271"/>
      <c r="AY49" s="271"/>
      <c r="AZ49" s="272"/>
      <c r="BE49" s="2">
        <v>0</v>
      </c>
      <c r="BF49" s="2">
        <v>0</v>
      </c>
      <c r="BG49" s="2">
        <v>0</v>
      </c>
      <c r="BH49" s="2">
        <v>0</v>
      </c>
      <c r="BI49" s="2"/>
      <c r="BJ49" s="2"/>
      <c r="BK49" s="2"/>
      <c r="BQ49" s="1"/>
      <c r="BR49" s="1"/>
      <c r="BS49" s="1"/>
      <c r="BT49" s="1"/>
      <c r="BU49" s="1"/>
      <c r="BV49" s="1"/>
      <c r="BW49" s="1"/>
    </row>
    <row r="50" spans="1:75" ht="17.25">
      <c r="A50" s="269">
        <v>10</v>
      </c>
      <c r="B50" s="265"/>
      <c r="C50" s="268">
        <f>Tabelle1!D34</f>
        <v>0.5645833333333331</v>
      </c>
      <c r="D50" s="268"/>
      <c r="E50" s="268"/>
      <c r="F50" s="268"/>
      <c r="G50" s="268"/>
      <c r="H50" s="240" t="str">
        <f>Tabelle1!I34</f>
        <v>JSG Lumdatal</v>
      </c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41" t="s">
        <v>8</v>
      </c>
      <c r="Z50" s="267" t="str">
        <f>Tabelle1!AA34</f>
        <v>BW Gießen</v>
      </c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5">
        <f>IF(Tabelle1!AR34="","",Tabelle1!AR34)</f>
      </c>
      <c r="AR50" s="265"/>
      <c r="AS50" s="42" t="s">
        <v>7</v>
      </c>
      <c r="AT50" s="265">
        <f>IF(Tabelle1!AU34="","",Tabelle1!AU34)</f>
      </c>
      <c r="AU50" s="266"/>
      <c r="AV50" s="251">
        <f>IF(Tabelle1!AW34="","",Tabelle1!AW34)</f>
      </c>
      <c r="AW50" s="252"/>
      <c r="AX50" s="252"/>
      <c r="AY50" s="252"/>
      <c r="AZ50" s="253"/>
      <c r="BE50" s="2">
        <v>0</v>
      </c>
      <c r="BF50" s="2">
        <v>0</v>
      </c>
      <c r="BG50" s="2">
        <v>0</v>
      </c>
      <c r="BH50" s="2">
        <v>0</v>
      </c>
      <c r="BI50" s="2"/>
      <c r="BJ50" s="2"/>
      <c r="BK50" s="2"/>
      <c r="BQ50" s="1"/>
      <c r="BR50" s="1"/>
      <c r="BS50" s="1"/>
      <c r="BT50" s="1"/>
      <c r="BU50" s="1"/>
      <c r="BV50" s="1"/>
      <c r="BW50" s="1"/>
    </row>
    <row r="51" spans="1:75" ht="17.25">
      <c r="A51" s="249">
        <v>11</v>
      </c>
      <c r="B51" s="250"/>
      <c r="C51" s="262">
        <f>Tabelle1!D35</f>
        <v>0.5729166666666664</v>
      </c>
      <c r="D51" s="262"/>
      <c r="E51" s="262"/>
      <c r="F51" s="262"/>
      <c r="G51" s="262"/>
      <c r="H51" s="232" t="str">
        <f>Tabelle1!I35</f>
        <v>JSG Buseck/Rödgen</v>
      </c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39" t="s">
        <v>8</v>
      </c>
      <c r="Z51" s="261" t="str">
        <f>Tabelle1!AA35</f>
        <v>TS Gießen</v>
      </c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50">
        <f>IF(Tabelle1!AR35="","",Tabelle1!AR35)</f>
      </c>
      <c r="AR51" s="250"/>
      <c r="AS51" s="40" t="s">
        <v>7</v>
      </c>
      <c r="AT51" s="250">
        <f>IF(Tabelle1!AU35="","",Tabelle1!AU35)</f>
      </c>
      <c r="AU51" s="260"/>
      <c r="AV51" s="257">
        <f>IF(Tabelle1!AW35="","",Tabelle1!AW35)</f>
      </c>
      <c r="AW51" s="258"/>
      <c r="AX51" s="258"/>
      <c r="AY51" s="258"/>
      <c r="AZ51" s="259"/>
      <c r="BE51" s="2">
        <v>0</v>
      </c>
      <c r="BF51" s="2">
        <v>0</v>
      </c>
      <c r="BG51" s="2">
        <v>0</v>
      </c>
      <c r="BH51" s="2">
        <v>0</v>
      </c>
      <c r="BI51" s="2"/>
      <c r="BJ51" s="2"/>
      <c r="BK51" s="2"/>
      <c r="BQ51" s="1"/>
      <c r="BR51" s="1"/>
      <c r="BS51" s="1"/>
      <c r="BT51" s="1"/>
      <c r="BU51" s="1"/>
      <c r="BV51" s="1"/>
      <c r="BW51" s="1"/>
    </row>
    <row r="52" spans="1:75" ht="18" thickBot="1">
      <c r="A52" s="263">
        <v>12</v>
      </c>
      <c r="B52" s="264"/>
      <c r="C52" s="276">
        <f>Tabelle1!D36</f>
        <v>0.5812499999999997</v>
      </c>
      <c r="D52" s="276"/>
      <c r="E52" s="276"/>
      <c r="F52" s="276"/>
      <c r="G52" s="276"/>
      <c r="H52" s="275" t="str">
        <f>Tabelle1!I36</f>
        <v>JSG Hohe Warte</v>
      </c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45" t="s">
        <v>8</v>
      </c>
      <c r="Z52" s="274" t="str">
        <f>Tabelle1!AA36</f>
        <v>JSG Dilltal/Rossbachtal</v>
      </c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64">
        <f>IF(Tabelle1!AR36="","",Tabelle1!AR36)</f>
      </c>
      <c r="AR52" s="264"/>
      <c r="AS52" s="46" t="s">
        <v>7</v>
      </c>
      <c r="AT52" s="264">
        <f>IF(Tabelle1!AU36="","",Tabelle1!AU36)</f>
      </c>
      <c r="AU52" s="273"/>
      <c r="AV52" s="270">
        <f>IF(Tabelle1!AW36="","",Tabelle1!AW36)</f>
      </c>
      <c r="AW52" s="271"/>
      <c r="AX52" s="271"/>
      <c r="AY52" s="271"/>
      <c r="AZ52" s="272"/>
      <c r="BE52" s="2">
        <v>0</v>
      </c>
      <c r="BF52" s="2">
        <v>0</v>
      </c>
      <c r="BG52" s="2">
        <v>0</v>
      </c>
      <c r="BH52" s="2">
        <v>0</v>
      </c>
      <c r="BI52" s="2"/>
      <c r="BJ52" s="2"/>
      <c r="BK52" s="2"/>
      <c r="BQ52" s="1"/>
      <c r="BR52" s="1"/>
      <c r="BS52" s="1"/>
      <c r="BT52" s="1"/>
      <c r="BU52" s="1"/>
      <c r="BV52" s="1"/>
      <c r="BW52" s="1"/>
    </row>
    <row r="53" spans="1:75" ht="17.25">
      <c r="A53" s="269">
        <v>13</v>
      </c>
      <c r="B53" s="265"/>
      <c r="C53" s="268">
        <f>Tabelle1!D37</f>
        <v>0.589583333333333</v>
      </c>
      <c r="D53" s="268"/>
      <c r="E53" s="268"/>
      <c r="F53" s="268"/>
      <c r="G53" s="268"/>
      <c r="H53" s="240" t="str">
        <f>Tabelle1!I37</f>
        <v>JSG Buseck/Rödgen</v>
      </c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41" t="s">
        <v>8</v>
      </c>
      <c r="Z53" s="267" t="str">
        <f>Tabelle1!AA37</f>
        <v>JSG Lumdatal</v>
      </c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5">
        <f>IF(Tabelle1!AR37="","",Tabelle1!AR37)</f>
      </c>
      <c r="AR53" s="265"/>
      <c r="AS53" s="42" t="s">
        <v>7</v>
      </c>
      <c r="AT53" s="265">
        <f>IF(Tabelle1!AU37="","",Tabelle1!AU37)</f>
      </c>
      <c r="AU53" s="266"/>
      <c r="AV53" s="251">
        <f>IF(Tabelle1!AW37="","",Tabelle1!AW37)</f>
      </c>
      <c r="AW53" s="252"/>
      <c r="AX53" s="252"/>
      <c r="AY53" s="252"/>
      <c r="AZ53" s="253"/>
      <c r="BE53" s="2">
        <v>0</v>
      </c>
      <c r="BF53" s="2">
        <v>0</v>
      </c>
      <c r="BG53" s="2">
        <v>0</v>
      </c>
      <c r="BH53" s="2">
        <v>0</v>
      </c>
      <c r="BI53" s="2"/>
      <c r="BJ53" s="2"/>
      <c r="BK53" s="2"/>
      <c r="BQ53" s="1"/>
      <c r="BR53" s="1"/>
      <c r="BS53" s="1"/>
      <c r="BT53" s="1"/>
      <c r="BU53" s="1"/>
      <c r="BV53" s="1"/>
      <c r="BW53" s="1"/>
    </row>
    <row r="54" spans="1:75" ht="17.25">
      <c r="A54" s="249">
        <v>14</v>
      </c>
      <c r="B54" s="250"/>
      <c r="C54" s="262">
        <f>Tabelle1!D38</f>
        <v>0.5979166666666663</v>
      </c>
      <c r="D54" s="262"/>
      <c r="E54" s="262"/>
      <c r="F54" s="262"/>
      <c r="G54" s="262"/>
      <c r="H54" s="232" t="str">
        <f>Tabelle1!I38</f>
        <v>TS Gießen</v>
      </c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39" t="s">
        <v>8</v>
      </c>
      <c r="Z54" s="261" t="str">
        <f>Tabelle1!AA38</f>
        <v>JSG Hohe Warte</v>
      </c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50">
        <f>IF(Tabelle1!AR38="","",Tabelle1!AR38)</f>
      </c>
      <c r="AR54" s="250"/>
      <c r="AS54" s="40" t="s">
        <v>7</v>
      </c>
      <c r="AT54" s="250">
        <f>IF(Tabelle1!AU38="","",Tabelle1!AU38)</f>
      </c>
      <c r="AU54" s="260"/>
      <c r="AV54" s="257">
        <f>IF(Tabelle1!AW38="","",Tabelle1!AW38)</f>
      </c>
      <c r="AW54" s="258"/>
      <c r="AX54" s="258"/>
      <c r="AY54" s="258"/>
      <c r="AZ54" s="259"/>
      <c r="BE54" s="2">
        <v>0</v>
      </c>
      <c r="BF54" s="2">
        <v>0</v>
      </c>
      <c r="BG54" s="2">
        <v>0</v>
      </c>
      <c r="BH54" s="2">
        <v>0</v>
      </c>
      <c r="BI54" s="2"/>
      <c r="BJ54" s="2"/>
      <c r="BK54" s="2"/>
      <c r="BQ54" s="1"/>
      <c r="BR54" s="1"/>
      <c r="BS54" s="1"/>
      <c r="BT54" s="1"/>
      <c r="BU54" s="1"/>
      <c r="BV54" s="1"/>
      <c r="BW54" s="1"/>
    </row>
    <row r="55" spans="1:75" ht="18" thickBot="1">
      <c r="A55" s="284">
        <v>15</v>
      </c>
      <c r="B55" s="285"/>
      <c r="C55" s="286">
        <f>Tabelle1!D39</f>
        <v>0.6062499999999996</v>
      </c>
      <c r="D55" s="286"/>
      <c r="E55" s="286"/>
      <c r="F55" s="286"/>
      <c r="G55" s="286"/>
      <c r="H55" s="247" t="str">
        <f>Tabelle1!I39</f>
        <v>BW Gießen</v>
      </c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43" t="s">
        <v>8</v>
      </c>
      <c r="Z55" s="287" t="str">
        <f>Tabelle1!AA39</f>
        <v>JSG Dilltal/Rossbachtal</v>
      </c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5">
        <f>IF(Tabelle1!AR39="","",Tabelle1!AR39)</f>
      </c>
      <c r="AR55" s="285"/>
      <c r="AS55" s="44" t="s">
        <v>7</v>
      </c>
      <c r="AT55" s="285">
        <f>IF(Tabelle1!AU39="","",Tabelle1!AU39)</f>
      </c>
      <c r="AU55" s="288"/>
      <c r="AV55" s="289">
        <f>IF(Tabelle1!AW39="","",Tabelle1!AW39)</f>
      </c>
      <c r="AW55" s="290"/>
      <c r="AX55" s="290"/>
      <c r="AY55" s="290"/>
      <c r="AZ55" s="291"/>
      <c r="BE55" s="2">
        <v>0</v>
      </c>
      <c r="BF55" s="2">
        <v>0</v>
      </c>
      <c r="BG55" s="2">
        <v>0</v>
      </c>
      <c r="BH55" s="2">
        <v>0</v>
      </c>
      <c r="BI55" s="2"/>
      <c r="BJ55" s="2"/>
      <c r="BK55" s="2"/>
      <c r="BQ55" s="1"/>
      <c r="BR55" s="1"/>
      <c r="BS55" s="1"/>
      <c r="BT55" s="1"/>
      <c r="BU55" s="1"/>
      <c r="BV55" s="1"/>
      <c r="BW55" s="1"/>
    </row>
    <row r="56" ht="18" thickBot="1"/>
    <row r="57" spans="1:68" ht="18" thickBot="1">
      <c r="A57" s="292" t="s">
        <v>37</v>
      </c>
      <c r="B57" s="293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1"/>
      <c r="T57" s="119" t="s">
        <v>13</v>
      </c>
      <c r="U57" s="120"/>
      <c r="V57" s="121"/>
      <c r="W57" s="292" t="s">
        <v>14</v>
      </c>
      <c r="X57" s="293"/>
      <c r="Y57" s="294"/>
      <c r="Z57" s="119" t="s">
        <v>15</v>
      </c>
      <c r="AA57" s="120"/>
      <c r="AB57" s="120"/>
      <c r="AC57" s="120"/>
      <c r="AD57" s="121"/>
      <c r="AE57" s="292" t="s">
        <v>16</v>
      </c>
      <c r="AF57" s="293"/>
      <c r="AG57" s="294"/>
      <c r="BL57" s="2" t="s">
        <v>22</v>
      </c>
      <c r="BM57" s="2" t="s">
        <v>23</v>
      </c>
      <c r="BN57" s="2" t="s">
        <v>24</v>
      </c>
      <c r="BO57" s="2" t="s">
        <v>12</v>
      </c>
      <c r="BP57" s="2" t="s">
        <v>9</v>
      </c>
    </row>
    <row r="58" spans="1:70" ht="17.25">
      <c r="A58" s="269" t="s">
        <v>1</v>
      </c>
      <c r="B58" s="295"/>
      <c r="C58" s="164" t="str">
        <f>Tabelle1!D42</f>
        <v>JSG Hohe Warte</v>
      </c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6"/>
      <c r="T58" s="130">
        <f>Tabelle1!U42</f>
        <v>0</v>
      </c>
      <c r="U58" s="131"/>
      <c r="V58" s="131"/>
      <c r="W58" s="296">
        <f>Tabelle1!X42</f>
        <v>0</v>
      </c>
      <c r="X58" s="297"/>
      <c r="Y58" s="298"/>
      <c r="Z58" s="269">
        <f>Tabelle1!AA42</f>
        <v>0</v>
      </c>
      <c r="AA58" s="266"/>
      <c r="AB58" s="19" t="s">
        <v>7</v>
      </c>
      <c r="AC58" s="134">
        <f>Tabelle1!AD42</f>
        <v>0</v>
      </c>
      <c r="AD58" s="266"/>
      <c r="AE58" s="269">
        <f>Tabelle1!AF42</f>
        <v>0</v>
      </c>
      <c r="AF58" s="265"/>
      <c r="AG58" s="295"/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R58" s="2" t="s">
        <v>33</v>
      </c>
    </row>
    <row r="59" spans="1:70" ht="17.25">
      <c r="A59" s="249" t="s">
        <v>2</v>
      </c>
      <c r="B59" s="299"/>
      <c r="C59" s="115" t="str">
        <f>Tabelle1!D43</f>
        <v>TS Gießen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6"/>
      <c r="T59" s="89">
        <f>Tabelle1!U43</f>
        <v>0</v>
      </c>
      <c r="U59" s="99"/>
      <c r="V59" s="99"/>
      <c r="W59" s="300">
        <f>Tabelle1!X43</f>
        <v>0</v>
      </c>
      <c r="X59" s="301"/>
      <c r="Y59" s="302"/>
      <c r="Z59" s="249">
        <f>Tabelle1!AA43</f>
        <v>0</v>
      </c>
      <c r="AA59" s="260"/>
      <c r="AB59" s="20" t="s">
        <v>7</v>
      </c>
      <c r="AC59" s="90">
        <f>Tabelle1!AD43</f>
        <v>0</v>
      </c>
      <c r="AD59" s="260"/>
      <c r="AE59" s="249">
        <f>Tabelle1!AF43</f>
        <v>0</v>
      </c>
      <c r="AF59" s="250"/>
      <c r="AG59" s="299"/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R59" s="2" t="s">
        <v>29</v>
      </c>
    </row>
    <row r="60" spans="1:70" ht="17.25">
      <c r="A60" s="249" t="s">
        <v>3</v>
      </c>
      <c r="B60" s="299"/>
      <c r="C60" s="115" t="str">
        <f>Tabelle1!D44</f>
        <v>JSG Lumdatal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6"/>
      <c r="T60" s="89">
        <f>Tabelle1!U44</f>
        <v>0</v>
      </c>
      <c r="U60" s="99"/>
      <c r="V60" s="99"/>
      <c r="W60" s="300">
        <f>Tabelle1!X44</f>
        <v>0</v>
      </c>
      <c r="X60" s="301"/>
      <c r="Y60" s="302"/>
      <c r="Z60" s="249">
        <f>Tabelle1!AA44</f>
        <v>0</v>
      </c>
      <c r="AA60" s="260"/>
      <c r="AB60" s="20" t="s">
        <v>7</v>
      </c>
      <c r="AC60" s="90">
        <f>Tabelle1!AD44</f>
        <v>0</v>
      </c>
      <c r="AD60" s="260"/>
      <c r="AE60" s="249">
        <f>Tabelle1!AF44</f>
        <v>0</v>
      </c>
      <c r="AF60" s="250"/>
      <c r="AG60" s="299"/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R60" s="2" t="s">
        <v>32</v>
      </c>
    </row>
    <row r="61" spans="1:70" ht="17.25">
      <c r="A61" s="249" t="s">
        <v>4</v>
      </c>
      <c r="B61" s="299"/>
      <c r="C61" s="115" t="str">
        <f>Tabelle1!D45</f>
        <v>JSG Buseck/Rödgen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  <c r="T61" s="89">
        <f>Tabelle1!U45</f>
        <v>0</v>
      </c>
      <c r="U61" s="99"/>
      <c r="V61" s="99"/>
      <c r="W61" s="300">
        <f>Tabelle1!X45</f>
        <v>0</v>
      </c>
      <c r="X61" s="301"/>
      <c r="Y61" s="302"/>
      <c r="Z61" s="249">
        <f>Tabelle1!AA45</f>
        <v>0</v>
      </c>
      <c r="AA61" s="260"/>
      <c r="AB61" s="20" t="s">
        <v>7</v>
      </c>
      <c r="AC61" s="90">
        <f>Tabelle1!AD45</f>
        <v>0</v>
      </c>
      <c r="AD61" s="260"/>
      <c r="AE61" s="249">
        <f>Tabelle1!AF45</f>
        <v>0</v>
      </c>
      <c r="AF61" s="250"/>
      <c r="AG61" s="299"/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R61" s="2" t="s">
        <v>30</v>
      </c>
    </row>
    <row r="62" spans="1:70" ht="17.25">
      <c r="A62" s="249" t="s">
        <v>25</v>
      </c>
      <c r="B62" s="299"/>
      <c r="C62" s="115" t="str">
        <f>Tabelle1!D46</f>
        <v>BW Gießen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  <c r="T62" s="89">
        <f>Tabelle1!U46</f>
        <v>0</v>
      </c>
      <c r="U62" s="99"/>
      <c r="V62" s="99"/>
      <c r="W62" s="300">
        <f>Tabelle1!X46</f>
        <v>0</v>
      </c>
      <c r="X62" s="301"/>
      <c r="Y62" s="302"/>
      <c r="Z62" s="249">
        <f>Tabelle1!AA46</f>
        <v>0</v>
      </c>
      <c r="AA62" s="260"/>
      <c r="AB62" s="20" t="s">
        <v>7</v>
      </c>
      <c r="AC62" s="90">
        <f>Tabelle1!AD46</f>
        <v>0</v>
      </c>
      <c r="AD62" s="260"/>
      <c r="AE62" s="249">
        <f>Tabelle1!AF46</f>
        <v>0</v>
      </c>
      <c r="AF62" s="250"/>
      <c r="AG62" s="299"/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R62" s="2" t="s">
        <v>34</v>
      </c>
    </row>
    <row r="63" spans="1:70" ht="18" thickBot="1">
      <c r="A63" s="284" t="s">
        <v>26</v>
      </c>
      <c r="B63" s="303"/>
      <c r="C63" s="125" t="str">
        <f>Tabelle1!D47</f>
        <v>JSG Dilltal/Rossbachtal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6"/>
      <c r="T63" s="91">
        <f>Tabelle1!U47</f>
        <v>0</v>
      </c>
      <c r="U63" s="117"/>
      <c r="V63" s="117"/>
      <c r="W63" s="304">
        <f>Tabelle1!X47</f>
        <v>0</v>
      </c>
      <c r="X63" s="305"/>
      <c r="Y63" s="306"/>
      <c r="Z63" s="284">
        <f>Tabelle1!AA47</f>
        <v>0</v>
      </c>
      <c r="AA63" s="288"/>
      <c r="AB63" s="21" t="s">
        <v>7</v>
      </c>
      <c r="AC63" s="92">
        <f>Tabelle1!AD47</f>
        <v>0</v>
      </c>
      <c r="AD63" s="288"/>
      <c r="AE63" s="284">
        <f>Tabelle1!AF47</f>
        <v>0</v>
      </c>
      <c r="AF63" s="285"/>
      <c r="AG63" s="303"/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R63" s="2" t="s">
        <v>31</v>
      </c>
    </row>
    <row r="65" spans="1:75" s="23" customFormat="1" ht="17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</row>
    <row r="66" spans="1:75" s="23" customFormat="1" ht="17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2"/>
      <c r="AC66" s="26"/>
      <c r="AD66" s="26"/>
      <c r="AE66" s="26"/>
      <c r="AF66" s="26"/>
      <c r="AG66" s="26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</row>
    <row r="67" spans="1:75" s="23" customFormat="1" ht="17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2"/>
      <c r="AC67" s="26"/>
      <c r="AD67" s="26"/>
      <c r="AE67" s="26"/>
      <c r="AF67" s="26"/>
      <c r="AG67" s="26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</row>
    <row r="68" spans="1:75" s="23" customFormat="1" ht="17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2"/>
      <c r="AC68" s="26"/>
      <c r="AD68" s="26"/>
      <c r="AE68" s="26"/>
      <c r="AF68" s="26"/>
      <c r="AG68" s="26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</row>
    <row r="69" spans="1:75" s="23" customFormat="1" ht="17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2"/>
      <c r="AC69" s="26"/>
      <c r="AD69" s="26"/>
      <c r="AE69" s="26"/>
      <c r="AF69" s="26"/>
      <c r="AG69" s="26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</row>
    <row r="70" spans="64:75" s="23" customFormat="1" ht="17.25"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</row>
    <row r="71" spans="1:75" s="23" customFormat="1" ht="17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</row>
    <row r="72" spans="1:75" s="23" customFormat="1" ht="17.25">
      <c r="A72" s="26"/>
      <c r="B72" s="26"/>
      <c r="C72" s="30"/>
      <c r="D72" s="30"/>
      <c r="E72" s="30"/>
      <c r="F72" s="30"/>
      <c r="G72" s="31"/>
      <c r="H72" s="31"/>
      <c r="I72" s="31"/>
      <c r="J72" s="31"/>
      <c r="K72" s="31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5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26"/>
      <c r="AY72" s="26"/>
      <c r="AZ72" s="22"/>
      <c r="BA72" s="26"/>
      <c r="BB72" s="26"/>
      <c r="BC72" s="32"/>
      <c r="BD72" s="32"/>
      <c r="BE72" s="32"/>
      <c r="BF72" s="32"/>
      <c r="BG72" s="32"/>
      <c r="BH72" s="32"/>
      <c r="BI72" s="32"/>
      <c r="BJ72" s="32"/>
      <c r="BK72" s="32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</row>
    <row r="73" spans="1:75" s="23" customFormat="1" ht="12.75" customHeight="1">
      <c r="A73" s="26"/>
      <c r="B73" s="26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27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</row>
    <row r="74" spans="64:75" s="23" customFormat="1" ht="12.75" customHeight="1"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</row>
    <row r="75" spans="1:75" s="23" customFormat="1" ht="17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L75" s="24"/>
      <c r="BM75" s="24"/>
      <c r="BN75" s="24"/>
      <c r="BO75" s="24"/>
      <c r="BP75" s="24"/>
      <c r="BQ75" s="24"/>
      <c r="BR75" s="28"/>
      <c r="BS75" s="24"/>
      <c r="BT75" s="24"/>
      <c r="BU75" s="24"/>
      <c r="BV75" s="24"/>
      <c r="BW75" s="24"/>
    </row>
    <row r="76" spans="1:75" s="23" customFormat="1" ht="17.25">
      <c r="A76" s="26"/>
      <c r="B76" s="26"/>
      <c r="C76" s="30"/>
      <c r="D76" s="30"/>
      <c r="E76" s="30"/>
      <c r="F76" s="30"/>
      <c r="G76" s="31"/>
      <c r="H76" s="31"/>
      <c r="I76" s="31"/>
      <c r="J76" s="31"/>
      <c r="K76" s="31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5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26"/>
      <c r="AY76" s="26"/>
      <c r="AZ76" s="22"/>
      <c r="BA76" s="26"/>
      <c r="BB76" s="26"/>
      <c r="BC76" s="32"/>
      <c r="BD76" s="32"/>
      <c r="BE76" s="32"/>
      <c r="BF76" s="32"/>
      <c r="BG76" s="32"/>
      <c r="BH76" s="32"/>
      <c r="BI76" s="32"/>
      <c r="BJ76" s="32"/>
      <c r="BK76" s="32"/>
      <c r="BL76" s="24"/>
      <c r="BM76" s="24"/>
      <c r="BN76" s="24"/>
      <c r="BO76" s="24"/>
      <c r="BP76" s="24"/>
      <c r="BQ76" s="24"/>
      <c r="BR76" s="28"/>
      <c r="BS76" s="24"/>
      <c r="BT76" s="24"/>
      <c r="BU76" s="24"/>
      <c r="BV76" s="24"/>
      <c r="BW76" s="24"/>
    </row>
    <row r="77" spans="1:75" s="23" customFormat="1" ht="12.75" customHeight="1">
      <c r="A77" s="26"/>
      <c r="B77" s="26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27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</row>
    <row r="78" spans="64:75" s="23" customFormat="1" ht="12.75" customHeight="1"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</row>
    <row r="79" spans="1:75" s="23" customFormat="1" ht="17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</row>
    <row r="80" spans="1:75" s="23" customFormat="1" ht="17.25">
      <c r="A80" s="26"/>
      <c r="B80" s="26"/>
      <c r="C80" s="30"/>
      <c r="D80" s="30"/>
      <c r="E80" s="30"/>
      <c r="F80" s="30"/>
      <c r="G80" s="31"/>
      <c r="H80" s="31"/>
      <c r="I80" s="31"/>
      <c r="J80" s="31"/>
      <c r="K80" s="31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5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26"/>
      <c r="AY80" s="26"/>
      <c r="AZ80" s="22"/>
      <c r="BA80" s="26"/>
      <c r="BB80" s="26"/>
      <c r="BC80" s="32"/>
      <c r="BD80" s="32"/>
      <c r="BE80" s="32"/>
      <c r="BF80" s="32"/>
      <c r="BG80" s="32"/>
      <c r="BH80" s="32"/>
      <c r="BI80" s="32"/>
      <c r="BJ80" s="32"/>
      <c r="BK80" s="32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</row>
    <row r="81" spans="1:75" s="23" customFormat="1" ht="12.75" customHeight="1">
      <c r="A81" s="26"/>
      <c r="B81" s="26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27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</row>
    <row r="82" spans="64:75" s="23" customFormat="1" ht="12.75" customHeight="1"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</row>
    <row r="83" spans="1:75" s="23" customFormat="1" ht="17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</row>
    <row r="84" spans="1:75" s="23" customFormat="1" ht="17.25">
      <c r="A84" s="26"/>
      <c r="B84" s="26"/>
      <c r="C84" s="30"/>
      <c r="D84" s="30"/>
      <c r="E84" s="30"/>
      <c r="F84" s="30"/>
      <c r="G84" s="31"/>
      <c r="H84" s="31"/>
      <c r="I84" s="31"/>
      <c r="J84" s="31"/>
      <c r="K84" s="31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26"/>
      <c r="AY84" s="26"/>
      <c r="AZ84" s="22"/>
      <c r="BA84" s="26"/>
      <c r="BB84" s="26"/>
      <c r="BC84" s="32"/>
      <c r="BD84" s="32"/>
      <c r="BE84" s="32"/>
      <c r="BF84" s="32"/>
      <c r="BG84" s="32"/>
      <c r="BH84" s="32"/>
      <c r="BI84" s="32"/>
      <c r="BJ84" s="32"/>
      <c r="BK84" s="32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</row>
    <row r="85" spans="1:75" s="23" customFormat="1" ht="12.75" customHeight="1">
      <c r="A85" s="26"/>
      <c r="B85" s="26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27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</row>
    <row r="86" spans="64:75" s="23" customFormat="1" ht="17.25"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</row>
    <row r="87" spans="12:75" s="23" customFormat="1" ht="17.25"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</row>
    <row r="88" spans="12:75" s="23" customFormat="1" ht="17.25"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</row>
    <row r="89" spans="12:75" s="23" customFormat="1" ht="17.25"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</row>
    <row r="90" spans="12:75" s="23" customFormat="1" ht="17.25"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</row>
    <row r="91" spans="12:75" s="23" customFormat="1" ht="17.25"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</row>
    <row r="92" spans="12:75" s="23" customFormat="1" ht="17.25"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</row>
    <row r="93" spans="12:75" s="23" customFormat="1" ht="17.25"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</row>
    <row r="94" spans="12:75" s="23" customFormat="1" ht="17.25"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</row>
    <row r="95" spans="12:75" s="23" customFormat="1" ht="17.25"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</row>
  </sheetData>
  <sheetProtection password="F4F0" sheet="1" objects="1" scenarios="1"/>
  <mergeCells count="190">
    <mergeCell ref="AE62:AG62"/>
    <mergeCell ref="A63:B63"/>
    <mergeCell ref="C63:S63"/>
    <mergeCell ref="T63:V63"/>
    <mergeCell ref="W63:Y63"/>
    <mergeCell ref="Z63:AA63"/>
    <mergeCell ref="AC63:AD63"/>
    <mergeCell ref="AE63:AG63"/>
    <mergeCell ref="A62:B62"/>
    <mergeCell ref="C62:S62"/>
    <mergeCell ref="T62:V62"/>
    <mergeCell ref="W62:Y62"/>
    <mergeCell ref="Z62:AA62"/>
    <mergeCell ref="AC62:AD62"/>
    <mergeCell ref="AE60:AG60"/>
    <mergeCell ref="A61:B61"/>
    <mergeCell ref="C61:S61"/>
    <mergeCell ref="T61:V61"/>
    <mergeCell ref="W61:Y61"/>
    <mergeCell ref="Z61:AA61"/>
    <mergeCell ref="AC61:AD61"/>
    <mergeCell ref="AE61:AG61"/>
    <mergeCell ref="A60:B60"/>
    <mergeCell ref="C60:S60"/>
    <mergeCell ref="T60:V60"/>
    <mergeCell ref="W60:Y60"/>
    <mergeCell ref="Z60:AA60"/>
    <mergeCell ref="AC60:AD60"/>
    <mergeCell ref="AC58:AD58"/>
    <mergeCell ref="AE58:AG58"/>
    <mergeCell ref="A59:B59"/>
    <mergeCell ref="C59:S59"/>
    <mergeCell ref="T59:V59"/>
    <mergeCell ref="W59:Y59"/>
    <mergeCell ref="Z59:AA59"/>
    <mergeCell ref="AC59:AD59"/>
    <mergeCell ref="AE59:AG59"/>
    <mergeCell ref="A57:S57"/>
    <mergeCell ref="T57:V57"/>
    <mergeCell ref="W57:Y57"/>
    <mergeCell ref="Z57:AD57"/>
    <mergeCell ref="AE57:AG57"/>
    <mergeCell ref="A58:B58"/>
    <mergeCell ref="C58:S58"/>
    <mergeCell ref="T58:V58"/>
    <mergeCell ref="W58:Y58"/>
    <mergeCell ref="Z58:AA58"/>
    <mergeCell ref="AV54:AZ54"/>
    <mergeCell ref="A55:B55"/>
    <mergeCell ref="C55:G55"/>
    <mergeCell ref="H55:X55"/>
    <mergeCell ref="Z55:AP55"/>
    <mergeCell ref="AQ55:AR55"/>
    <mergeCell ref="AT55:AU55"/>
    <mergeCell ref="AV55:AZ55"/>
    <mergeCell ref="A54:B54"/>
    <mergeCell ref="C54:G54"/>
    <mergeCell ref="H54:X54"/>
    <mergeCell ref="Z54:AP54"/>
    <mergeCell ref="AQ54:AR54"/>
    <mergeCell ref="AT54:AU54"/>
    <mergeCell ref="AV52:AZ52"/>
    <mergeCell ref="A53:B53"/>
    <mergeCell ref="C53:G53"/>
    <mergeCell ref="H53:X53"/>
    <mergeCell ref="Z53:AP53"/>
    <mergeCell ref="AQ53:AR53"/>
    <mergeCell ref="AT53:AU53"/>
    <mergeCell ref="AV53:AZ53"/>
    <mergeCell ref="A52:B52"/>
    <mergeCell ref="C52:G52"/>
    <mergeCell ref="H52:X52"/>
    <mergeCell ref="Z52:AP52"/>
    <mergeCell ref="AQ52:AR52"/>
    <mergeCell ref="AT52:AU52"/>
    <mergeCell ref="AV50:AZ50"/>
    <mergeCell ref="A51:B51"/>
    <mergeCell ref="C51:G51"/>
    <mergeCell ref="H51:X51"/>
    <mergeCell ref="Z51:AP51"/>
    <mergeCell ref="AQ51:AR51"/>
    <mergeCell ref="AT51:AU51"/>
    <mergeCell ref="AV51:AZ51"/>
    <mergeCell ref="A50:B50"/>
    <mergeCell ref="C50:G50"/>
    <mergeCell ref="H50:X50"/>
    <mergeCell ref="Z50:AP50"/>
    <mergeCell ref="AQ50:AR50"/>
    <mergeCell ref="AT50:AU50"/>
    <mergeCell ref="AV48:AZ48"/>
    <mergeCell ref="A49:B49"/>
    <mergeCell ref="C49:G49"/>
    <mergeCell ref="H49:X49"/>
    <mergeCell ref="Z49:AP49"/>
    <mergeCell ref="AQ49:AR49"/>
    <mergeCell ref="AT49:AU49"/>
    <mergeCell ref="AV49:AZ49"/>
    <mergeCell ref="A48:B48"/>
    <mergeCell ref="C48:G48"/>
    <mergeCell ref="H48:X48"/>
    <mergeCell ref="Z48:AP48"/>
    <mergeCell ref="AQ48:AR48"/>
    <mergeCell ref="AT48:AU48"/>
    <mergeCell ref="AV46:AZ46"/>
    <mergeCell ref="A47:B47"/>
    <mergeCell ref="C47:G47"/>
    <mergeCell ref="H47:X47"/>
    <mergeCell ref="Z47:AP47"/>
    <mergeCell ref="AQ47:AR47"/>
    <mergeCell ref="AT47:AU47"/>
    <mergeCell ref="AV47:AZ47"/>
    <mergeCell ref="A46:B46"/>
    <mergeCell ref="C46:G46"/>
    <mergeCell ref="H46:X46"/>
    <mergeCell ref="Z46:AP46"/>
    <mergeCell ref="AQ46:AR46"/>
    <mergeCell ref="AT46:AU46"/>
    <mergeCell ref="AV41:AZ41"/>
    <mergeCell ref="AT41:AU41"/>
    <mergeCell ref="AQ41:AR41"/>
    <mergeCell ref="Z41:AP41"/>
    <mergeCell ref="H41:X41"/>
    <mergeCell ref="AT42:AU42"/>
    <mergeCell ref="C41:G41"/>
    <mergeCell ref="A40:B40"/>
    <mergeCell ref="C40:G40"/>
    <mergeCell ref="H40:AP40"/>
    <mergeCell ref="AQ40:AU40"/>
    <mergeCell ref="A41:B41"/>
    <mergeCell ref="AQ42:AR42"/>
    <mergeCell ref="Z42:AP42"/>
    <mergeCell ref="H42:X42"/>
    <mergeCell ref="C42:G42"/>
    <mergeCell ref="A42:B42"/>
    <mergeCell ref="AV42:AZ42"/>
    <mergeCell ref="AV43:AZ43"/>
    <mergeCell ref="AT43:AU43"/>
    <mergeCell ref="AQ43:AR43"/>
    <mergeCell ref="Z43:AP43"/>
    <mergeCell ref="H43:X43"/>
    <mergeCell ref="C43:G43"/>
    <mergeCell ref="A43:B43"/>
    <mergeCell ref="AT44:AU44"/>
    <mergeCell ref="AQ44:AR44"/>
    <mergeCell ref="Z44:AP44"/>
    <mergeCell ref="H44:X44"/>
    <mergeCell ref="C44:G44"/>
    <mergeCell ref="A44:B44"/>
    <mergeCell ref="AV45:AZ45"/>
    <mergeCell ref="AT45:AU45"/>
    <mergeCell ref="AQ45:AR45"/>
    <mergeCell ref="Z45:AP45"/>
    <mergeCell ref="H45:X45"/>
    <mergeCell ref="C45:G45"/>
    <mergeCell ref="A22:B22"/>
    <mergeCell ref="C22:Z22"/>
    <mergeCell ref="A45:B45"/>
    <mergeCell ref="AV44:AZ44"/>
    <mergeCell ref="AV40:AZ40"/>
    <mergeCell ref="A19:B19"/>
    <mergeCell ref="C19:Z19"/>
    <mergeCell ref="A20:B20"/>
    <mergeCell ref="C20:Z20"/>
    <mergeCell ref="A21:B21"/>
    <mergeCell ref="C21:Z21"/>
    <mergeCell ref="AI14:AL14"/>
    <mergeCell ref="A16:Z16"/>
    <mergeCell ref="A17:B17"/>
    <mergeCell ref="C17:Z17"/>
    <mergeCell ref="A18:B18"/>
    <mergeCell ref="C18:Z18"/>
    <mergeCell ref="D14:J14"/>
    <mergeCell ref="K14:L14"/>
    <mergeCell ref="M14:N14"/>
    <mergeCell ref="O14:R14"/>
    <mergeCell ref="S14:W14"/>
    <mergeCell ref="AC14:AH14"/>
    <mergeCell ref="D10:O10"/>
    <mergeCell ref="P10:AY10"/>
    <mergeCell ref="D12:J12"/>
    <mergeCell ref="K12:W12"/>
    <mergeCell ref="AC12:AH12"/>
    <mergeCell ref="AI12:AP12"/>
    <mergeCell ref="D2:AY2"/>
    <mergeCell ref="D4:AY4"/>
    <mergeCell ref="D6:AY6"/>
    <mergeCell ref="D8:O8"/>
    <mergeCell ref="P8:AY8"/>
    <mergeCell ref="D9:O9"/>
    <mergeCell ref="P9:AY9"/>
  </mergeCells>
  <dataValidations count="1">
    <dataValidation type="list" showInputMessage="1" showErrorMessage="1" sqref="BC72:BK72 BC76:BK76 BC80:BK80 BC84:BK84">
      <formula1>$BR$74:$BR$76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Gerosa</cp:lastModifiedBy>
  <cp:lastPrinted>2015-04-14T11:15:05Z</cp:lastPrinted>
  <dcterms:created xsi:type="dcterms:W3CDTF">1996-10-17T05:27:31Z</dcterms:created>
  <dcterms:modified xsi:type="dcterms:W3CDTF">2023-11-25T14:05:25Z</dcterms:modified>
  <cp:category/>
  <cp:version/>
  <cp:contentType/>
  <cp:contentStatus/>
</cp:coreProperties>
</file>