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20" windowWidth="10416" windowHeight="7332" activeTab="0"/>
  </bookViews>
  <sheets>
    <sheet name="Tabelle1" sheetId="1" r:id="rId1"/>
    <sheet name="Druckansicht" sheetId="2" r:id="rId2"/>
  </sheets>
  <definedNames/>
  <calcPr fullCalcOnLoad="1"/>
</workbook>
</file>

<file path=xl/sharedStrings.xml><?xml version="1.0" encoding="utf-8"?>
<sst xmlns="http://schemas.openxmlformats.org/spreadsheetml/2006/main" count="293" uniqueCount="70">
  <si>
    <t>Beginn</t>
  </si>
  <si>
    <t>Gruppe A</t>
  </si>
  <si>
    <t>Gruppe B</t>
  </si>
  <si>
    <t>1.</t>
  </si>
  <si>
    <t>2.</t>
  </si>
  <si>
    <t>3.</t>
  </si>
  <si>
    <t>4.</t>
  </si>
  <si>
    <t>Nr</t>
  </si>
  <si>
    <t>Platz</t>
  </si>
  <si>
    <t>Ergebnis</t>
  </si>
  <si>
    <t>:</t>
  </si>
  <si>
    <t>-</t>
  </si>
  <si>
    <t>A</t>
  </si>
  <si>
    <t>B</t>
  </si>
  <si>
    <t>Spielplan Vorrunde</t>
  </si>
  <si>
    <t>Diff</t>
  </si>
  <si>
    <t>Pkt1</t>
  </si>
  <si>
    <t>Pkt2</t>
  </si>
  <si>
    <t>Sp</t>
  </si>
  <si>
    <t>Vorrunde Gruppe A</t>
  </si>
  <si>
    <t>Sp.</t>
  </si>
  <si>
    <t>Pkt.</t>
  </si>
  <si>
    <t>Tore</t>
  </si>
  <si>
    <t>Diff.</t>
  </si>
  <si>
    <t>Grp.</t>
  </si>
  <si>
    <t>Vorrunde Gruppe B</t>
  </si>
  <si>
    <t>Beginn:</t>
  </si>
  <si>
    <t>Spielzeit:</t>
  </si>
  <si>
    <t>Pause:</t>
  </si>
  <si>
    <t>min</t>
  </si>
  <si>
    <t>x</t>
  </si>
  <si>
    <t>Pkt</t>
  </si>
  <si>
    <t>Tor+</t>
  </si>
  <si>
    <t>Tor-</t>
  </si>
  <si>
    <t>Nr.</t>
  </si>
  <si>
    <t>Spiel um Platz 7 und 8</t>
  </si>
  <si>
    <t>4. Gruppe A</t>
  </si>
  <si>
    <t>4. Gruppe B</t>
  </si>
  <si>
    <t>Spiel um Platz 5 und 6</t>
  </si>
  <si>
    <t>Spiel um Platz 3 und 4</t>
  </si>
  <si>
    <t>Endspiel</t>
  </si>
  <si>
    <t>3. Gruppe A</t>
  </si>
  <si>
    <t>3. Gruppe B</t>
  </si>
  <si>
    <t>2. Gruppe A</t>
  </si>
  <si>
    <t>2. Gruppe B</t>
  </si>
  <si>
    <t>1. Gruppe A</t>
  </si>
  <si>
    <t>1. Gruppe B</t>
  </si>
  <si>
    <t>Endergebnis</t>
  </si>
  <si>
    <t>5.</t>
  </si>
  <si>
    <t>6.</t>
  </si>
  <si>
    <t>7.</t>
  </si>
  <si>
    <t>8.</t>
  </si>
  <si>
    <t>Datum:</t>
  </si>
  <si>
    <t>Spielstätte:</t>
  </si>
  <si>
    <t>Elfmeterschießen</t>
  </si>
  <si>
    <t>Verlängerung</t>
  </si>
  <si>
    <t>Pause</t>
  </si>
  <si>
    <t>JSG Buseck/Rödgen</t>
  </si>
  <si>
    <t>Wintercup 2024</t>
  </si>
  <si>
    <t>G-Jugend FUNINO</t>
  </si>
  <si>
    <t>Willy - Czech - Halle</t>
  </si>
  <si>
    <t>Beuern</t>
  </si>
  <si>
    <t>TS Gießen 1</t>
  </si>
  <si>
    <t>FC Gießen 1</t>
  </si>
  <si>
    <t>TV 1919 Dornholzhausen 1</t>
  </si>
  <si>
    <t>JSG Buseck/Rödgen 1</t>
  </si>
  <si>
    <t>TS Gießen 2</t>
  </si>
  <si>
    <t>FC Gießen 2</t>
  </si>
  <si>
    <t>TV 1919 Dornholzhausen 2</t>
  </si>
  <si>
    <t>JSG Buseck/Rödgen 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</si>
</sst>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h:mm;@"/>
    <numFmt numFmtId="175" formatCode="[$-407]dddd\,\ d\.\ mmmm\ yyyy"/>
    <numFmt numFmtId="176" formatCode="d/m/yy;@"/>
    <numFmt numFmtId="177" formatCode="mm"/>
    <numFmt numFmtId="178" formatCode="h:mm"/>
    <numFmt numFmtId="179" formatCode="d/m/yyyy;@"/>
  </numFmts>
  <fonts count="48">
    <font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4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1"/>
        <bgColor indexed="64"/>
      </patternFill>
    </fill>
  </fills>
  <borders count="6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17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347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0" fontId="1" fillId="0" borderId="11" xfId="0" applyFont="1" applyBorder="1" applyAlignment="1" applyProtection="1">
      <alignment/>
      <protection hidden="1"/>
    </xf>
    <xf numFmtId="178" fontId="7" fillId="0" borderId="0" xfId="0" applyNumberFormat="1" applyFont="1" applyAlignment="1" applyProtection="1">
      <alignment/>
      <protection hidden="1"/>
    </xf>
    <xf numFmtId="0" fontId="9" fillId="0" borderId="12" xfId="0" applyFont="1" applyBorder="1" applyAlignment="1" applyProtection="1">
      <alignment/>
      <protection hidden="1"/>
    </xf>
    <xf numFmtId="0" fontId="8" fillId="0" borderId="12" xfId="0" applyFont="1" applyBorder="1" applyAlignment="1" applyProtection="1">
      <alignment/>
      <protection hidden="1"/>
    </xf>
    <xf numFmtId="0" fontId="9" fillId="0" borderId="13" xfId="0" applyFont="1" applyBorder="1" applyAlignment="1" applyProtection="1">
      <alignment/>
      <protection hidden="1"/>
    </xf>
    <xf numFmtId="0" fontId="8" fillId="0" borderId="13" xfId="0" applyFont="1" applyBorder="1" applyAlignment="1" applyProtection="1">
      <alignment/>
      <protection hidden="1"/>
    </xf>
    <xf numFmtId="0" fontId="9" fillId="0" borderId="14" xfId="0" applyFont="1" applyBorder="1" applyAlignment="1" applyProtection="1">
      <alignment/>
      <protection hidden="1"/>
    </xf>
    <xf numFmtId="0" fontId="8" fillId="0" borderId="14" xfId="0" applyFont="1" applyBorder="1" applyAlignment="1" applyProtection="1">
      <alignment/>
      <protection hidden="1"/>
    </xf>
    <xf numFmtId="0" fontId="9" fillId="0" borderId="15" xfId="0" applyFont="1" applyBorder="1" applyAlignment="1" applyProtection="1">
      <alignment/>
      <protection hidden="1"/>
    </xf>
    <xf numFmtId="0" fontId="8" fillId="0" borderId="15" xfId="0" applyFont="1" applyBorder="1" applyAlignment="1" applyProtection="1">
      <alignment/>
      <protection hidden="1"/>
    </xf>
    <xf numFmtId="0" fontId="9" fillId="0" borderId="12" xfId="0" applyFont="1" applyBorder="1" applyAlignment="1" applyProtection="1">
      <alignment horizontal="center"/>
      <protection hidden="1"/>
    </xf>
    <xf numFmtId="0" fontId="9" fillId="0" borderId="16" xfId="0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9" fillId="0" borderId="12" xfId="0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0" fillId="0" borderId="17" xfId="0" applyFont="1" applyBorder="1" applyAlignment="1" applyProtection="1">
      <alignment/>
      <protection hidden="1"/>
    </xf>
    <xf numFmtId="0" fontId="0" fillId="0" borderId="18" xfId="0" applyFont="1" applyBorder="1" applyAlignment="1" applyProtection="1">
      <alignment/>
      <protection hidden="1"/>
    </xf>
    <xf numFmtId="0" fontId="1" fillId="0" borderId="17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1" fillId="0" borderId="18" xfId="0" applyFont="1" applyBorder="1" applyAlignment="1" applyProtection="1">
      <alignment/>
      <protection hidden="1"/>
    </xf>
    <xf numFmtId="0" fontId="2" fillId="0" borderId="13" xfId="0" applyFont="1" applyBorder="1" applyAlignment="1" applyProtection="1">
      <alignment/>
      <protection hidden="1"/>
    </xf>
    <xf numFmtId="0" fontId="7" fillId="0" borderId="19" xfId="0" applyFont="1" applyBorder="1" applyAlignment="1" applyProtection="1">
      <alignment/>
      <protection hidden="1"/>
    </xf>
    <xf numFmtId="0" fontId="0" fillId="0" borderId="19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0" fillId="0" borderId="20" xfId="0" applyFont="1" applyBorder="1" applyAlignment="1" applyProtection="1">
      <alignment horizontal="center"/>
      <protection hidden="1" locked="0"/>
    </xf>
    <xf numFmtId="0" fontId="0" fillId="0" borderId="10" xfId="0" applyFont="1" applyBorder="1" applyAlignment="1" applyProtection="1">
      <alignment horizontal="center"/>
      <protection hidden="1" locked="0"/>
    </xf>
    <xf numFmtId="0" fontId="0" fillId="0" borderId="11" xfId="0" applyFont="1" applyBorder="1" applyAlignment="1" applyProtection="1">
      <alignment horizontal="center"/>
      <protection hidden="1" locked="0"/>
    </xf>
    <xf numFmtId="174" fontId="7" fillId="0" borderId="21" xfId="0" applyNumberFormat="1" applyFont="1" applyBorder="1" applyAlignment="1" applyProtection="1">
      <alignment horizontal="center"/>
      <protection hidden="1" locked="0"/>
    </xf>
    <xf numFmtId="174" fontId="7" fillId="0" borderId="15" xfId="0" applyNumberFormat="1" applyFont="1" applyBorder="1" applyAlignment="1" applyProtection="1">
      <alignment horizontal="center"/>
      <protection hidden="1" locked="0"/>
    </xf>
    <xf numFmtId="174" fontId="7" fillId="0" borderId="22" xfId="0" applyNumberFormat="1" applyFont="1" applyBorder="1" applyAlignment="1" applyProtection="1">
      <alignment horizontal="center"/>
      <protection hidden="1" locked="0"/>
    </xf>
    <xf numFmtId="174" fontId="7" fillId="33" borderId="23" xfId="0" applyNumberFormat="1" applyFont="1" applyFill="1" applyBorder="1" applyAlignment="1" applyProtection="1">
      <alignment horizontal="center"/>
      <protection hidden="1"/>
    </xf>
    <xf numFmtId="174" fontId="7" fillId="33" borderId="14" xfId="0" applyNumberFormat="1" applyFont="1" applyFill="1" applyBorder="1" applyAlignment="1" applyProtection="1">
      <alignment horizontal="center"/>
      <protection hidden="1"/>
    </xf>
    <xf numFmtId="174" fontId="7" fillId="33" borderId="24" xfId="0" applyNumberFormat="1" applyFont="1" applyFill="1" applyBorder="1" applyAlignment="1" applyProtection="1">
      <alignment horizontal="center"/>
      <protection hidden="1"/>
    </xf>
    <xf numFmtId="174" fontId="7" fillId="33" borderId="17" xfId="0" applyNumberFormat="1" applyFont="1" applyFill="1" applyBorder="1" applyAlignment="1" applyProtection="1">
      <alignment horizontal="center"/>
      <protection hidden="1"/>
    </xf>
    <xf numFmtId="174" fontId="7" fillId="33" borderId="13" xfId="0" applyNumberFormat="1" applyFont="1" applyFill="1" applyBorder="1" applyAlignment="1" applyProtection="1">
      <alignment horizontal="center"/>
      <protection hidden="1"/>
    </xf>
    <xf numFmtId="174" fontId="7" fillId="33" borderId="18" xfId="0" applyNumberFormat="1" applyFont="1" applyFill="1" applyBorder="1" applyAlignment="1" applyProtection="1">
      <alignment horizontal="center"/>
      <protection hidden="1"/>
    </xf>
    <xf numFmtId="0" fontId="9" fillId="0" borderId="20" xfId="0" applyFont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/>
      <protection hidden="1"/>
    </xf>
    <xf numFmtId="0" fontId="9" fillId="0" borderId="11" xfId="0" applyFont="1" applyBorder="1" applyAlignment="1" applyProtection="1">
      <alignment horizontal="center"/>
      <protection hidden="1"/>
    </xf>
    <xf numFmtId="174" fontId="7" fillId="0" borderId="25" xfId="0" applyNumberFormat="1" applyFont="1" applyBorder="1" applyAlignment="1" applyProtection="1">
      <alignment horizontal="center"/>
      <protection hidden="1" locked="0"/>
    </xf>
    <xf numFmtId="174" fontId="7" fillId="0" borderId="12" xfId="0" applyNumberFormat="1" applyFont="1" applyBorder="1" applyAlignment="1" applyProtection="1">
      <alignment horizontal="center"/>
      <protection hidden="1" locked="0"/>
    </xf>
    <xf numFmtId="174" fontId="7" fillId="0" borderId="26" xfId="0" applyNumberFormat="1" applyFont="1" applyBorder="1" applyAlignment="1" applyProtection="1">
      <alignment horizontal="center"/>
      <protection hidden="1" locked="0"/>
    </xf>
    <xf numFmtId="0" fontId="6" fillId="0" borderId="27" xfId="0" applyFont="1" applyBorder="1" applyAlignment="1" applyProtection="1">
      <alignment horizontal="left"/>
      <protection hidden="1"/>
    </xf>
    <xf numFmtId="0" fontId="6" fillId="0" borderId="16" xfId="0" applyFont="1" applyBorder="1" applyAlignment="1" applyProtection="1">
      <alignment horizontal="left"/>
      <protection hidden="1"/>
    </xf>
    <xf numFmtId="0" fontId="6" fillId="0" borderId="28" xfId="0" applyFont="1" applyBorder="1" applyAlignment="1" applyProtection="1">
      <alignment horizontal="left"/>
      <protection hidden="1"/>
    </xf>
    <xf numFmtId="0" fontId="6" fillId="0" borderId="17" xfId="0" applyFont="1" applyBorder="1" applyAlignment="1" applyProtection="1">
      <alignment horizontal="left"/>
      <protection hidden="1"/>
    </xf>
    <xf numFmtId="0" fontId="6" fillId="0" borderId="13" xfId="0" applyFont="1" applyBorder="1" applyAlignment="1" applyProtection="1">
      <alignment horizontal="left"/>
      <protection hidden="1"/>
    </xf>
    <xf numFmtId="0" fontId="6" fillId="0" borderId="18" xfId="0" applyFont="1" applyBorder="1" applyAlignment="1" applyProtection="1">
      <alignment horizontal="left"/>
      <protection hidden="1"/>
    </xf>
    <xf numFmtId="0" fontId="6" fillId="0" borderId="25" xfId="0" applyFont="1" applyBorder="1" applyAlignment="1" applyProtection="1">
      <alignment/>
      <protection hidden="1"/>
    </xf>
    <xf numFmtId="0" fontId="6" fillId="0" borderId="12" xfId="0" applyFont="1" applyBorder="1" applyAlignment="1" applyProtection="1">
      <alignment/>
      <protection hidden="1"/>
    </xf>
    <xf numFmtId="0" fontId="6" fillId="0" borderId="26" xfId="0" applyFont="1" applyBorder="1" applyAlignment="1" applyProtection="1">
      <alignment/>
      <protection hidden="1"/>
    </xf>
    <xf numFmtId="0" fontId="6" fillId="0" borderId="27" xfId="0" applyFont="1" applyBorder="1" applyAlignment="1" applyProtection="1">
      <alignment/>
      <protection hidden="1"/>
    </xf>
    <xf numFmtId="0" fontId="6" fillId="0" borderId="16" xfId="0" applyFont="1" applyBorder="1" applyAlignment="1" applyProtection="1">
      <alignment/>
      <protection hidden="1"/>
    </xf>
    <xf numFmtId="0" fontId="6" fillId="0" borderId="28" xfId="0" applyFont="1" applyBorder="1" applyAlignment="1" applyProtection="1">
      <alignment/>
      <protection hidden="1"/>
    </xf>
    <xf numFmtId="0" fontId="6" fillId="0" borderId="23" xfId="0" applyFont="1" applyBorder="1" applyAlignment="1" applyProtection="1">
      <alignment/>
      <protection hidden="1"/>
    </xf>
    <xf numFmtId="0" fontId="6" fillId="0" borderId="14" xfId="0" applyFont="1" applyBorder="1" applyAlignment="1" applyProtection="1">
      <alignment/>
      <protection hidden="1"/>
    </xf>
    <xf numFmtId="0" fontId="6" fillId="0" borderId="24" xfId="0" applyFont="1" applyBorder="1" applyAlignment="1" applyProtection="1">
      <alignment/>
      <protection hidden="1"/>
    </xf>
    <xf numFmtId="0" fontId="2" fillId="0" borderId="23" xfId="0" applyFont="1" applyBorder="1" applyAlignment="1" applyProtection="1">
      <alignment horizontal="center"/>
      <protection hidden="1"/>
    </xf>
    <xf numFmtId="0" fontId="2" fillId="0" borderId="14" xfId="0" applyFont="1" applyBorder="1" applyAlignment="1" applyProtection="1">
      <alignment horizontal="center"/>
      <protection hidden="1"/>
    </xf>
    <xf numFmtId="0" fontId="2" fillId="0" borderId="24" xfId="0" applyFont="1" applyBorder="1" applyAlignment="1" applyProtection="1">
      <alignment horizontal="center"/>
      <protection hidden="1"/>
    </xf>
    <xf numFmtId="0" fontId="6" fillId="34" borderId="20" xfId="0" applyFont="1" applyFill="1" applyBorder="1" applyAlignment="1" applyProtection="1">
      <alignment horizontal="center"/>
      <protection hidden="1"/>
    </xf>
    <xf numFmtId="0" fontId="6" fillId="34" borderId="10" xfId="0" applyFont="1" applyFill="1" applyBorder="1" applyAlignment="1" applyProtection="1">
      <alignment horizontal="center"/>
      <protection hidden="1"/>
    </xf>
    <xf numFmtId="0" fontId="6" fillId="34" borderId="11" xfId="0" applyFont="1" applyFill="1" applyBorder="1" applyAlignment="1" applyProtection="1">
      <alignment horizontal="center"/>
      <protection hidden="1"/>
    </xf>
    <xf numFmtId="0" fontId="6" fillId="0" borderId="25" xfId="0" applyFont="1" applyBorder="1" applyAlignment="1" applyProtection="1">
      <alignment horizontal="left"/>
      <protection hidden="1"/>
    </xf>
    <xf numFmtId="0" fontId="6" fillId="0" borderId="12" xfId="0" applyFont="1" applyBorder="1" applyAlignment="1" applyProtection="1">
      <alignment horizontal="left"/>
      <protection hidden="1"/>
    </xf>
    <xf numFmtId="0" fontId="6" fillId="0" borderId="26" xfId="0" applyFont="1" applyBorder="1" applyAlignment="1" applyProtection="1">
      <alignment horizontal="left"/>
      <protection hidden="1"/>
    </xf>
    <xf numFmtId="0" fontId="9" fillId="35" borderId="20" xfId="0" applyFont="1" applyFill="1" applyBorder="1" applyAlignment="1" applyProtection="1">
      <alignment horizontal="center"/>
      <protection hidden="1"/>
    </xf>
    <xf numFmtId="0" fontId="9" fillId="35" borderId="10" xfId="0" applyFont="1" applyFill="1" applyBorder="1" applyAlignment="1" applyProtection="1">
      <alignment horizontal="center"/>
      <protection hidden="1"/>
    </xf>
    <xf numFmtId="0" fontId="9" fillId="35" borderId="11" xfId="0" applyFont="1" applyFill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0" fontId="0" fillId="0" borderId="30" xfId="0" applyFont="1" applyBorder="1" applyAlignment="1" applyProtection="1">
      <alignment horizontal="center"/>
      <protection hidden="1"/>
    </xf>
    <xf numFmtId="0" fontId="7" fillId="0" borderId="29" xfId="0" applyFont="1" applyBorder="1" applyAlignment="1" applyProtection="1">
      <alignment horizontal="center"/>
      <protection hidden="1"/>
    </xf>
    <xf numFmtId="0" fontId="7" fillId="0" borderId="31" xfId="0" applyFont="1" applyBorder="1" applyAlignment="1" applyProtection="1">
      <alignment horizontal="center"/>
      <protection hidden="1"/>
    </xf>
    <xf numFmtId="0" fontId="7" fillId="0" borderId="30" xfId="0" applyFont="1" applyBorder="1" applyAlignment="1" applyProtection="1">
      <alignment horizontal="center"/>
      <protection hidden="1"/>
    </xf>
    <xf numFmtId="174" fontId="7" fillId="0" borderId="29" xfId="0" applyNumberFormat="1" applyFont="1" applyBorder="1" applyAlignment="1" applyProtection="1">
      <alignment horizontal="center"/>
      <protection hidden="1"/>
    </xf>
    <xf numFmtId="174" fontId="7" fillId="0" borderId="31" xfId="0" applyNumberFormat="1" applyFont="1" applyBorder="1" applyAlignment="1" applyProtection="1">
      <alignment horizontal="center"/>
      <protection hidden="1"/>
    </xf>
    <xf numFmtId="174" fontId="7" fillId="0" borderId="30" xfId="0" applyNumberFormat="1" applyFont="1" applyBorder="1" applyAlignment="1" applyProtection="1">
      <alignment horizontal="center"/>
      <protection hidden="1"/>
    </xf>
    <xf numFmtId="0" fontId="0" fillId="0" borderId="25" xfId="0" applyFont="1" applyBorder="1" applyAlignment="1" applyProtection="1">
      <alignment horizontal="left"/>
      <protection hidden="1"/>
    </xf>
    <xf numFmtId="0" fontId="0" fillId="0" borderId="12" xfId="0" applyFont="1" applyBorder="1" applyAlignment="1" applyProtection="1">
      <alignment horizontal="left"/>
      <protection hidden="1"/>
    </xf>
    <xf numFmtId="0" fontId="0" fillId="0" borderId="12" xfId="0" applyFont="1" applyBorder="1" applyAlignment="1" applyProtection="1">
      <alignment horizontal="left"/>
      <protection hidden="1"/>
    </xf>
    <xf numFmtId="0" fontId="0" fillId="0" borderId="26" xfId="0" applyFont="1" applyBorder="1" applyAlignment="1" applyProtection="1">
      <alignment horizontal="left"/>
      <protection hidden="1"/>
    </xf>
    <xf numFmtId="0" fontId="0" fillId="0" borderId="29" xfId="0" applyFont="1" applyBorder="1" applyAlignment="1" applyProtection="1">
      <alignment horizontal="center"/>
      <protection hidden="1" locked="0"/>
    </xf>
    <xf numFmtId="0" fontId="0" fillId="0" borderId="31" xfId="0" applyFont="1" applyBorder="1" applyAlignment="1" applyProtection="1">
      <alignment horizontal="center"/>
      <protection hidden="1" locked="0"/>
    </xf>
    <xf numFmtId="0" fontId="0" fillId="0" borderId="30" xfId="0" applyFont="1" applyBorder="1" applyAlignment="1" applyProtection="1">
      <alignment horizontal="center"/>
      <protection hidden="1" locked="0"/>
    </xf>
    <xf numFmtId="0" fontId="9" fillId="36" borderId="20" xfId="0" applyFont="1" applyFill="1" applyBorder="1" applyAlignment="1" applyProtection="1">
      <alignment horizontal="center"/>
      <protection hidden="1"/>
    </xf>
    <xf numFmtId="0" fontId="9" fillId="36" borderId="10" xfId="0" applyFont="1" applyFill="1" applyBorder="1" applyAlignment="1" applyProtection="1">
      <alignment horizontal="center"/>
      <protection hidden="1"/>
    </xf>
    <xf numFmtId="0" fontId="9" fillId="36" borderId="11" xfId="0" applyFont="1" applyFill="1" applyBorder="1" applyAlignment="1" applyProtection="1">
      <alignment horizontal="center"/>
      <protection hidden="1"/>
    </xf>
    <xf numFmtId="0" fontId="9" fillId="37" borderId="20" xfId="0" applyFont="1" applyFill="1" applyBorder="1" applyAlignment="1" applyProtection="1">
      <alignment horizontal="center"/>
      <protection hidden="1"/>
    </xf>
    <xf numFmtId="0" fontId="9" fillId="37" borderId="11" xfId="0" applyFont="1" applyFill="1" applyBorder="1" applyAlignment="1" applyProtection="1">
      <alignment horizontal="center"/>
      <protection hidden="1"/>
    </xf>
    <xf numFmtId="0" fontId="9" fillId="37" borderId="10" xfId="0" applyFont="1" applyFill="1" applyBorder="1" applyAlignment="1" applyProtection="1">
      <alignment horizontal="center"/>
      <protection hidden="1"/>
    </xf>
    <xf numFmtId="0" fontId="9" fillId="38" borderId="20" xfId="0" applyFont="1" applyFill="1" applyBorder="1" applyAlignment="1" applyProtection="1">
      <alignment horizontal="center"/>
      <protection hidden="1"/>
    </xf>
    <xf numFmtId="0" fontId="9" fillId="38" borderId="11" xfId="0" applyFont="1" applyFill="1" applyBorder="1" applyAlignment="1" applyProtection="1">
      <alignment horizontal="center"/>
      <protection hidden="1"/>
    </xf>
    <xf numFmtId="0" fontId="9" fillId="38" borderId="10" xfId="0" applyFont="1" applyFill="1" applyBorder="1" applyAlignment="1" applyProtection="1">
      <alignment horizontal="center"/>
      <protection hidden="1"/>
    </xf>
    <xf numFmtId="0" fontId="4" fillId="0" borderId="20" xfId="0" applyFont="1" applyBorder="1" applyAlignment="1" applyProtection="1">
      <alignment horizontal="center"/>
      <protection hidden="1" locked="0"/>
    </xf>
    <xf numFmtId="0" fontId="4" fillId="0" borderId="10" xfId="0" applyFont="1" applyBorder="1" applyAlignment="1" applyProtection="1">
      <alignment horizontal="center"/>
      <protection hidden="1" locked="0"/>
    </xf>
    <xf numFmtId="0" fontId="4" fillId="0" borderId="11" xfId="0" applyFont="1" applyBorder="1" applyAlignment="1" applyProtection="1">
      <alignment horizontal="center"/>
      <protection hidden="1" locked="0"/>
    </xf>
    <xf numFmtId="0" fontId="3" fillId="0" borderId="20" xfId="0" applyFont="1" applyBorder="1" applyAlignment="1" applyProtection="1">
      <alignment horizontal="center"/>
      <protection hidden="1" locked="0"/>
    </xf>
    <xf numFmtId="0" fontId="3" fillId="0" borderId="10" xfId="0" applyFont="1" applyBorder="1" applyAlignment="1" applyProtection="1">
      <alignment horizontal="center"/>
      <protection hidden="1" locked="0"/>
    </xf>
    <xf numFmtId="0" fontId="3" fillId="0" borderId="11" xfId="0" applyFont="1" applyBorder="1" applyAlignment="1" applyProtection="1">
      <alignment horizontal="center"/>
      <protection hidden="1" locked="0"/>
    </xf>
    <xf numFmtId="0" fontId="5" fillId="0" borderId="20" xfId="0" applyFont="1" applyBorder="1" applyAlignment="1" applyProtection="1">
      <alignment horizontal="center"/>
      <protection hidden="1" locked="0"/>
    </xf>
    <xf numFmtId="0" fontId="5" fillId="0" borderId="10" xfId="0" applyFont="1" applyBorder="1" applyAlignment="1" applyProtection="1">
      <alignment horizontal="center"/>
      <protection hidden="1" locked="0"/>
    </xf>
    <xf numFmtId="0" fontId="5" fillId="0" borderId="11" xfId="0" applyFont="1" applyBorder="1" applyAlignment="1" applyProtection="1">
      <alignment horizontal="center"/>
      <protection hidden="1" locked="0"/>
    </xf>
    <xf numFmtId="0" fontId="6" fillId="39" borderId="20" xfId="0" applyFont="1" applyFill="1" applyBorder="1" applyAlignment="1" applyProtection="1">
      <alignment horizontal="center"/>
      <protection hidden="1"/>
    </xf>
    <xf numFmtId="0" fontId="6" fillId="39" borderId="10" xfId="0" applyFont="1" applyFill="1" applyBorder="1" applyAlignment="1" applyProtection="1">
      <alignment horizontal="center"/>
      <protection hidden="1"/>
    </xf>
    <xf numFmtId="0" fontId="6" fillId="39" borderId="11" xfId="0" applyFont="1" applyFill="1" applyBorder="1" applyAlignment="1" applyProtection="1">
      <alignment horizontal="center"/>
      <protection hidden="1"/>
    </xf>
    <xf numFmtId="0" fontId="6" fillId="40" borderId="20" xfId="0" applyFont="1" applyFill="1" applyBorder="1" applyAlignment="1" applyProtection="1">
      <alignment horizontal="center"/>
      <protection hidden="1"/>
    </xf>
    <xf numFmtId="0" fontId="6" fillId="40" borderId="10" xfId="0" applyFont="1" applyFill="1" applyBorder="1" applyAlignment="1" applyProtection="1">
      <alignment horizontal="center"/>
      <protection hidden="1"/>
    </xf>
    <xf numFmtId="0" fontId="6" fillId="40" borderId="11" xfId="0" applyFont="1" applyFill="1" applyBorder="1" applyAlignment="1" applyProtection="1">
      <alignment horizontal="center"/>
      <protection hidden="1"/>
    </xf>
    <xf numFmtId="0" fontId="1" fillId="0" borderId="2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/>
      <protection hidden="1"/>
    </xf>
    <xf numFmtId="1" fontId="1" fillId="0" borderId="10" xfId="0" applyNumberFormat="1" applyFont="1" applyBorder="1" applyAlignment="1" applyProtection="1">
      <alignment horizontal="center"/>
      <protection hidden="1" locked="0"/>
    </xf>
    <xf numFmtId="0" fontId="0" fillId="0" borderId="32" xfId="0" applyFont="1" applyBorder="1" applyAlignment="1" applyProtection="1">
      <alignment horizontal="left"/>
      <protection hidden="1" locked="0"/>
    </xf>
    <xf numFmtId="0" fontId="0" fillId="0" borderId="16" xfId="0" applyFont="1" applyBorder="1" applyAlignment="1" applyProtection="1">
      <alignment horizontal="left"/>
      <protection hidden="1" locked="0"/>
    </xf>
    <xf numFmtId="0" fontId="0" fillId="0" borderId="28" xfId="0" applyFont="1" applyBorder="1" applyAlignment="1" applyProtection="1">
      <alignment horizontal="left"/>
      <protection hidden="1" locked="0"/>
    </xf>
    <xf numFmtId="0" fontId="0" fillId="0" borderId="25" xfId="0" applyFont="1" applyBorder="1" applyAlignment="1" applyProtection="1">
      <alignment horizontal="center"/>
      <protection hidden="1"/>
    </xf>
    <xf numFmtId="0" fontId="0" fillId="0" borderId="12" xfId="0" applyFont="1" applyBorder="1" applyAlignment="1" applyProtection="1">
      <alignment horizontal="center"/>
      <protection hidden="1"/>
    </xf>
    <xf numFmtId="0" fontId="0" fillId="0" borderId="26" xfId="0" applyFont="1" applyBorder="1" applyAlignment="1" applyProtection="1">
      <alignment horizontal="center"/>
      <protection hidden="1"/>
    </xf>
    <xf numFmtId="0" fontId="0" fillId="0" borderId="26" xfId="0" applyFont="1" applyBorder="1" applyAlignment="1" applyProtection="1">
      <alignment horizontal="left"/>
      <protection hidden="1"/>
    </xf>
    <xf numFmtId="0" fontId="0" fillId="0" borderId="27" xfId="0" applyFont="1" applyBorder="1" applyAlignment="1" applyProtection="1">
      <alignment horizontal="left"/>
      <protection hidden="1"/>
    </xf>
    <xf numFmtId="0" fontId="0" fillId="0" borderId="16" xfId="0" applyFont="1" applyBorder="1" applyAlignment="1" applyProtection="1">
      <alignment horizontal="left"/>
      <protection hidden="1"/>
    </xf>
    <xf numFmtId="0" fontId="0" fillId="0" borderId="28" xfId="0" applyFont="1" applyBorder="1" applyAlignment="1" applyProtection="1">
      <alignment horizontal="left"/>
      <protection hidden="1"/>
    </xf>
    <xf numFmtId="0" fontId="0" fillId="0" borderId="27" xfId="0" applyFont="1" applyBorder="1" applyAlignment="1" applyProtection="1">
      <alignment horizontal="center"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0" fillId="0" borderId="28" xfId="0" applyFont="1" applyBorder="1" applyAlignment="1" applyProtection="1">
      <alignment horizontal="center"/>
      <protection hidden="1"/>
    </xf>
    <xf numFmtId="0" fontId="0" fillId="0" borderId="23" xfId="0" applyFont="1" applyBorder="1" applyAlignment="1" applyProtection="1">
      <alignment horizontal="center"/>
      <protection hidden="1"/>
    </xf>
    <xf numFmtId="0" fontId="0" fillId="0" borderId="14" xfId="0" applyFont="1" applyBorder="1" applyAlignment="1" applyProtection="1">
      <alignment horizontal="center"/>
      <protection hidden="1"/>
    </xf>
    <xf numFmtId="0" fontId="0" fillId="0" borderId="24" xfId="0" applyFont="1" applyBorder="1" applyAlignment="1" applyProtection="1">
      <alignment horizontal="center"/>
      <protection hidden="1"/>
    </xf>
    <xf numFmtId="0" fontId="0" fillId="0" borderId="33" xfId="0" applyFont="1" applyBorder="1" applyAlignment="1" applyProtection="1">
      <alignment horizontal="left"/>
      <protection hidden="1" locked="0"/>
    </xf>
    <xf numFmtId="0" fontId="0" fillId="0" borderId="13" xfId="0" applyFont="1" applyBorder="1" applyAlignment="1" applyProtection="1">
      <alignment horizontal="left"/>
      <protection hidden="1" locked="0"/>
    </xf>
    <xf numFmtId="0" fontId="0" fillId="0" borderId="18" xfId="0" applyFont="1" applyBorder="1" applyAlignment="1" applyProtection="1">
      <alignment horizontal="left"/>
      <protection hidden="1" locked="0"/>
    </xf>
    <xf numFmtId="0" fontId="8" fillId="0" borderId="27" xfId="0" applyFont="1" applyBorder="1" applyAlignment="1" applyProtection="1">
      <alignment horizontal="center"/>
      <protection hidden="1"/>
    </xf>
    <xf numFmtId="0" fontId="8" fillId="0" borderId="34" xfId="0" applyFont="1" applyBorder="1" applyAlignment="1" applyProtection="1">
      <alignment horizontal="center"/>
      <protection hidden="1"/>
    </xf>
    <xf numFmtId="0" fontId="8" fillId="0" borderId="17" xfId="0" applyFont="1" applyBorder="1" applyAlignment="1" applyProtection="1">
      <alignment horizontal="center"/>
      <protection hidden="1"/>
    </xf>
    <xf numFmtId="0" fontId="8" fillId="0" borderId="35" xfId="0" applyFont="1" applyBorder="1" applyAlignment="1" applyProtection="1">
      <alignment horizontal="center"/>
      <protection hidden="1"/>
    </xf>
    <xf numFmtId="0" fontId="8" fillId="0" borderId="25" xfId="0" applyFont="1" applyBorder="1" applyAlignment="1" applyProtection="1">
      <alignment horizontal="center"/>
      <protection hidden="1"/>
    </xf>
    <xf numFmtId="0" fontId="8" fillId="0" borderId="36" xfId="0" applyFont="1" applyBorder="1" applyAlignment="1" applyProtection="1">
      <alignment horizontal="center"/>
      <protection hidden="1"/>
    </xf>
    <xf numFmtId="0" fontId="0" fillId="0" borderId="12" xfId="0" applyFont="1" applyBorder="1" applyAlignment="1" applyProtection="1">
      <alignment horizontal="left"/>
      <protection hidden="1" locked="0"/>
    </xf>
    <xf numFmtId="0" fontId="0" fillId="0" borderId="12" xfId="0" applyFont="1" applyBorder="1" applyAlignment="1" applyProtection="1">
      <alignment horizontal="left"/>
      <protection hidden="1" locked="0"/>
    </xf>
    <xf numFmtId="0" fontId="0" fillId="0" borderId="26" xfId="0" applyFont="1" applyBorder="1" applyAlignment="1" applyProtection="1">
      <alignment horizontal="left"/>
      <protection hidden="1" locked="0"/>
    </xf>
    <xf numFmtId="0" fontId="0" fillId="0" borderId="16" xfId="0" applyFont="1" applyBorder="1" applyAlignment="1" applyProtection="1">
      <alignment horizontal="left"/>
      <protection hidden="1" locked="0"/>
    </xf>
    <xf numFmtId="0" fontId="0" fillId="0" borderId="37" xfId="0" applyFont="1" applyBorder="1" applyAlignment="1" applyProtection="1">
      <alignment horizontal="left"/>
      <protection hidden="1" locked="0"/>
    </xf>
    <xf numFmtId="0" fontId="0" fillId="0" borderId="37" xfId="0" applyFont="1" applyBorder="1" applyAlignment="1" applyProtection="1">
      <alignment horizontal="center"/>
      <protection hidden="1" locked="0"/>
    </xf>
    <xf numFmtId="0" fontId="0" fillId="0" borderId="12" xfId="0" applyFont="1" applyBorder="1" applyAlignment="1" applyProtection="1">
      <alignment horizontal="center"/>
      <protection hidden="1" locked="0"/>
    </xf>
    <xf numFmtId="0" fontId="0" fillId="0" borderId="38" xfId="0" applyFont="1" applyBorder="1" applyAlignment="1" applyProtection="1">
      <alignment horizontal="center"/>
      <protection hidden="1" locked="0"/>
    </xf>
    <xf numFmtId="0" fontId="0" fillId="0" borderId="14" xfId="0" applyFont="1" applyBorder="1" applyAlignment="1" applyProtection="1">
      <alignment horizontal="center"/>
      <protection hidden="1" locked="0"/>
    </xf>
    <xf numFmtId="0" fontId="0" fillId="0" borderId="13" xfId="0" applyFont="1" applyBorder="1" applyAlignment="1" applyProtection="1">
      <alignment horizontal="left"/>
      <protection hidden="1" locked="0"/>
    </xf>
    <xf numFmtId="0" fontId="9" fillId="41" borderId="39" xfId="0" applyFont="1" applyFill="1" applyBorder="1" applyAlignment="1" applyProtection="1">
      <alignment horizontal="center"/>
      <protection hidden="1"/>
    </xf>
    <xf numFmtId="0" fontId="9" fillId="41" borderId="40" xfId="0" applyFont="1" applyFill="1" applyBorder="1" applyAlignment="1" applyProtection="1">
      <alignment horizontal="center"/>
      <protection hidden="1"/>
    </xf>
    <xf numFmtId="0" fontId="0" fillId="0" borderId="33" xfId="0" applyFont="1" applyBorder="1" applyAlignment="1" applyProtection="1">
      <alignment horizontal="center"/>
      <protection hidden="1" locked="0"/>
    </xf>
    <xf numFmtId="0" fontId="0" fillId="0" borderId="13" xfId="0" applyFont="1" applyBorder="1" applyAlignment="1" applyProtection="1">
      <alignment horizontal="center"/>
      <protection hidden="1" locked="0"/>
    </xf>
    <xf numFmtId="0" fontId="9" fillId="41" borderId="41" xfId="0" applyFont="1" applyFill="1" applyBorder="1" applyAlignment="1" applyProtection="1">
      <alignment horizontal="center"/>
      <protection hidden="1"/>
    </xf>
    <xf numFmtId="0" fontId="9" fillId="41" borderId="42" xfId="0" applyFont="1" applyFill="1" applyBorder="1" applyAlignment="1" applyProtection="1">
      <alignment horizontal="center"/>
      <protection hidden="1"/>
    </xf>
    <xf numFmtId="0" fontId="0" fillId="0" borderId="37" xfId="0" applyFont="1" applyBorder="1" applyAlignment="1" applyProtection="1">
      <alignment horizontal="left"/>
      <protection hidden="1"/>
    </xf>
    <xf numFmtId="0" fontId="0" fillId="0" borderId="12" xfId="0" applyFont="1" applyBorder="1" applyAlignment="1" applyProtection="1">
      <alignment horizontal="left"/>
      <protection hidden="1"/>
    </xf>
    <xf numFmtId="0" fontId="0" fillId="0" borderId="38" xfId="0" applyFont="1" applyBorder="1" applyAlignment="1" applyProtection="1">
      <alignment horizontal="left"/>
      <protection hidden="1"/>
    </xf>
    <xf numFmtId="0" fontId="0" fillId="0" borderId="14" xfId="0" applyFont="1" applyBorder="1" applyAlignment="1" applyProtection="1">
      <alignment horizontal="left"/>
      <protection hidden="1"/>
    </xf>
    <xf numFmtId="0" fontId="0" fillId="0" borderId="26" xfId="0" applyFont="1" applyBorder="1" applyAlignment="1" applyProtection="1">
      <alignment horizontal="center"/>
      <protection hidden="1" locked="0"/>
    </xf>
    <xf numFmtId="0" fontId="0" fillId="0" borderId="18" xfId="0" applyFont="1" applyBorder="1" applyAlignment="1" applyProtection="1">
      <alignment horizontal="center"/>
      <protection hidden="1" locked="0"/>
    </xf>
    <xf numFmtId="0" fontId="0" fillId="0" borderId="24" xfId="0" applyFont="1" applyBorder="1" applyAlignment="1" applyProtection="1">
      <alignment horizontal="center"/>
      <protection hidden="1" locked="0"/>
    </xf>
    <xf numFmtId="0" fontId="0" fillId="0" borderId="15" xfId="0" applyFont="1" applyBorder="1" applyAlignment="1" applyProtection="1">
      <alignment horizontal="center"/>
      <protection hidden="1" locked="0"/>
    </xf>
    <xf numFmtId="0" fontId="0" fillId="0" borderId="22" xfId="0" applyFont="1" applyBorder="1" applyAlignment="1" applyProtection="1">
      <alignment horizontal="center"/>
      <protection hidden="1" locked="0"/>
    </xf>
    <xf numFmtId="0" fontId="0" fillId="0" borderId="37" xfId="0" applyFont="1" applyBorder="1" applyAlignment="1" applyProtection="1">
      <alignment horizontal="left"/>
      <protection hidden="1"/>
    </xf>
    <xf numFmtId="0" fontId="0" fillId="0" borderId="33" xfId="0" applyFont="1" applyBorder="1" applyAlignment="1" applyProtection="1">
      <alignment horizontal="left"/>
      <protection hidden="1"/>
    </xf>
    <xf numFmtId="0" fontId="0" fillId="0" borderId="13" xfId="0" applyFont="1" applyBorder="1" applyAlignment="1" applyProtection="1">
      <alignment horizontal="left"/>
      <protection hidden="1"/>
    </xf>
    <xf numFmtId="0" fontId="0" fillId="0" borderId="43" xfId="0" applyFont="1" applyBorder="1" applyAlignment="1" applyProtection="1">
      <alignment horizontal="center"/>
      <protection hidden="1" locked="0"/>
    </xf>
    <xf numFmtId="0" fontId="0" fillId="0" borderId="15" xfId="0" applyFont="1" applyBorder="1" applyAlignment="1" applyProtection="1">
      <alignment horizontal="left"/>
      <protection hidden="1"/>
    </xf>
    <xf numFmtId="0" fontId="0" fillId="0" borderId="44" xfId="0" applyFont="1" applyBorder="1" applyAlignment="1" applyProtection="1">
      <alignment horizontal="left"/>
      <protection hidden="1"/>
    </xf>
    <xf numFmtId="0" fontId="0" fillId="0" borderId="35" xfId="0" applyFont="1" applyBorder="1" applyAlignment="1" applyProtection="1">
      <alignment horizontal="left"/>
      <protection hidden="1"/>
    </xf>
    <xf numFmtId="0" fontId="0" fillId="0" borderId="43" xfId="0" applyFont="1" applyBorder="1" applyAlignment="1" applyProtection="1">
      <alignment horizontal="left"/>
      <protection hidden="1"/>
    </xf>
    <xf numFmtId="0" fontId="0" fillId="0" borderId="36" xfId="0" applyFont="1" applyBorder="1" applyAlignment="1" applyProtection="1">
      <alignment horizontal="left"/>
      <protection hidden="1"/>
    </xf>
    <xf numFmtId="0" fontId="0" fillId="0" borderId="45" xfId="0" applyFont="1" applyBorder="1" applyAlignment="1" applyProtection="1">
      <alignment horizontal="left"/>
      <protection hidden="1"/>
    </xf>
    <xf numFmtId="174" fontId="7" fillId="0" borderId="37" xfId="0" applyNumberFormat="1" applyFont="1" applyBorder="1" applyAlignment="1" applyProtection="1">
      <alignment horizontal="center"/>
      <protection hidden="1"/>
    </xf>
    <xf numFmtId="174" fontId="7" fillId="0" borderId="12" xfId="0" applyNumberFormat="1" applyFont="1" applyBorder="1" applyAlignment="1" applyProtection="1">
      <alignment horizontal="center"/>
      <protection hidden="1"/>
    </xf>
    <xf numFmtId="174" fontId="7" fillId="0" borderId="36" xfId="0" applyNumberFormat="1" applyFont="1" applyBorder="1" applyAlignment="1" applyProtection="1">
      <alignment horizontal="center"/>
      <protection hidden="1"/>
    </xf>
    <xf numFmtId="174" fontId="7" fillId="0" borderId="33" xfId="0" applyNumberFormat="1" applyFont="1" applyBorder="1" applyAlignment="1" applyProtection="1">
      <alignment horizontal="center"/>
      <protection hidden="1"/>
    </xf>
    <xf numFmtId="174" fontId="7" fillId="0" borderId="13" xfId="0" applyNumberFormat="1" applyFont="1" applyBorder="1" applyAlignment="1" applyProtection="1">
      <alignment horizontal="center"/>
      <protection hidden="1"/>
    </xf>
    <xf numFmtId="174" fontId="7" fillId="0" borderId="35" xfId="0" applyNumberFormat="1" applyFont="1" applyBorder="1" applyAlignment="1" applyProtection="1">
      <alignment horizontal="center"/>
      <protection hidden="1"/>
    </xf>
    <xf numFmtId="0" fontId="0" fillId="0" borderId="36" xfId="0" applyFont="1" applyBorder="1" applyAlignment="1" applyProtection="1">
      <alignment horizontal="center"/>
      <protection hidden="1"/>
    </xf>
    <xf numFmtId="0" fontId="0" fillId="0" borderId="17" xfId="0" applyFont="1" applyBorder="1" applyAlignment="1" applyProtection="1">
      <alignment horizontal="center"/>
      <protection hidden="1"/>
    </xf>
    <xf numFmtId="0" fontId="0" fillId="0" borderId="35" xfId="0" applyFont="1" applyBorder="1" applyAlignment="1" applyProtection="1">
      <alignment horizontal="center"/>
      <protection hidden="1"/>
    </xf>
    <xf numFmtId="0" fontId="7" fillId="0" borderId="37" xfId="0" applyFont="1" applyBorder="1" applyAlignment="1" applyProtection="1">
      <alignment horizontal="center"/>
      <protection hidden="1" locked="0"/>
    </xf>
    <xf numFmtId="0" fontId="7" fillId="0" borderId="12" xfId="0" applyFont="1" applyBorder="1" applyAlignment="1" applyProtection="1">
      <alignment horizontal="center"/>
      <protection hidden="1" locked="0"/>
    </xf>
    <xf numFmtId="0" fontId="7" fillId="0" borderId="36" xfId="0" applyFont="1" applyBorder="1" applyAlignment="1" applyProtection="1">
      <alignment horizontal="center"/>
      <protection hidden="1" locked="0"/>
    </xf>
    <xf numFmtId="0" fontId="7" fillId="0" borderId="33" xfId="0" applyFont="1" applyBorder="1" applyAlignment="1" applyProtection="1">
      <alignment horizontal="center"/>
      <protection hidden="1" locked="0"/>
    </xf>
    <xf numFmtId="0" fontId="7" fillId="0" borderId="13" xfId="0" applyFont="1" applyBorder="1" applyAlignment="1" applyProtection="1">
      <alignment horizontal="center"/>
      <protection hidden="1" locked="0"/>
    </xf>
    <xf numFmtId="0" fontId="7" fillId="0" borderId="35" xfId="0" applyFont="1" applyBorder="1" applyAlignment="1" applyProtection="1">
      <alignment horizontal="center"/>
      <protection hidden="1" locked="0"/>
    </xf>
    <xf numFmtId="174" fontId="7" fillId="0" borderId="46" xfId="0" applyNumberFormat="1" applyFont="1" applyBorder="1" applyAlignment="1" applyProtection="1">
      <alignment horizontal="center"/>
      <protection hidden="1"/>
    </xf>
    <xf numFmtId="174" fontId="7" fillId="0" borderId="47" xfId="0" applyNumberFormat="1" applyFont="1" applyBorder="1" applyAlignment="1" applyProtection="1">
      <alignment horizontal="center"/>
      <protection hidden="1"/>
    </xf>
    <xf numFmtId="174" fontId="7" fillId="0" borderId="38" xfId="0" applyNumberFormat="1" applyFont="1" applyBorder="1" applyAlignment="1" applyProtection="1">
      <alignment horizontal="center"/>
      <protection hidden="1"/>
    </xf>
    <xf numFmtId="174" fontId="7" fillId="0" borderId="14" xfId="0" applyNumberFormat="1" applyFont="1" applyBorder="1" applyAlignment="1" applyProtection="1">
      <alignment horizontal="center"/>
      <protection hidden="1"/>
    </xf>
    <xf numFmtId="174" fontId="7" fillId="0" borderId="45" xfId="0" applyNumberFormat="1" applyFont="1" applyBorder="1" applyAlignment="1" applyProtection="1">
      <alignment horizontal="center"/>
      <protection hidden="1"/>
    </xf>
    <xf numFmtId="174" fontId="7" fillId="0" borderId="43" xfId="0" applyNumberFormat="1" applyFont="1" applyBorder="1" applyAlignment="1" applyProtection="1">
      <alignment horizontal="center"/>
      <protection hidden="1"/>
    </xf>
    <xf numFmtId="174" fontId="7" fillId="0" borderId="15" xfId="0" applyNumberFormat="1" applyFont="1" applyBorder="1" applyAlignment="1" applyProtection="1">
      <alignment horizontal="center"/>
      <protection hidden="1"/>
    </xf>
    <xf numFmtId="174" fontId="7" fillId="0" borderId="44" xfId="0" applyNumberFormat="1" applyFont="1" applyBorder="1" applyAlignment="1" applyProtection="1">
      <alignment horizontal="center"/>
      <protection hidden="1"/>
    </xf>
    <xf numFmtId="0" fontId="0" fillId="0" borderId="45" xfId="0" applyFont="1" applyBorder="1" applyAlignment="1" applyProtection="1">
      <alignment horizontal="center"/>
      <protection hidden="1"/>
    </xf>
    <xf numFmtId="0" fontId="0" fillId="0" borderId="21" xfId="0" applyFont="1" applyBorder="1" applyAlignment="1" applyProtection="1">
      <alignment horizontal="center"/>
      <protection hidden="1"/>
    </xf>
    <xf numFmtId="0" fontId="0" fillId="0" borderId="44" xfId="0" applyFont="1" applyBorder="1" applyAlignment="1" applyProtection="1">
      <alignment horizontal="center"/>
      <protection hidden="1"/>
    </xf>
    <xf numFmtId="0" fontId="7" fillId="0" borderId="38" xfId="0" applyFont="1" applyBorder="1" applyAlignment="1" applyProtection="1">
      <alignment horizontal="center"/>
      <protection hidden="1" locked="0"/>
    </xf>
    <xf numFmtId="0" fontId="7" fillId="0" borderId="14" xfId="0" applyFont="1" applyBorder="1" applyAlignment="1" applyProtection="1">
      <alignment horizontal="center"/>
      <protection hidden="1" locked="0"/>
    </xf>
    <xf numFmtId="0" fontId="7" fillId="0" borderId="45" xfId="0" applyFont="1" applyBorder="1" applyAlignment="1" applyProtection="1">
      <alignment horizontal="center"/>
      <protection hidden="1" locked="0"/>
    </xf>
    <xf numFmtId="0" fontId="7" fillId="0" borderId="43" xfId="0" applyFont="1" applyBorder="1" applyAlignment="1" applyProtection="1">
      <alignment horizontal="center"/>
      <protection hidden="1" locked="0"/>
    </xf>
    <xf numFmtId="0" fontId="7" fillId="0" borderId="15" xfId="0" applyFont="1" applyBorder="1" applyAlignment="1" applyProtection="1">
      <alignment horizontal="center"/>
      <protection hidden="1" locked="0"/>
    </xf>
    <xf numFmtId="0" fontId="7" fillId="0" borderId="44" xfId="0" applyFont="1" applyBorder="1" applyAlignment="1" applyProtection="1">
      <alignment horizontal="center"/>
      <protection hidden="1" locked="0"/>
    </xf>
    <xf numFmtId="0" fontId="9" fillId="39" borderId="10" xfId="0" applyFont="1" applyFill="1" applyBorder="1" applyAlignment="1" applyProtection="1">
      <alignment horizontal="center"/>
      <protection hidden="1"/>
    </xf>
    <xf numFmtId="0" fontId="9" fillId="39" borderId="11" xfId="0" applyFont="1" applyFill="1" applyBorder="1" applyAlignment="1" applyProtection="1">
      <alignment horizontal="center"/>
      <protection hidden="1"/>
    </xf>
    <xf numFmtId="0" fontId="9" fillId="39" borderId="20" xfId="0" applyFont="1" applyFill="1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26" xfId="0" applyBorder="1" applyAlignment="1" applyProtection="1">
      <alignment horizontal="center"/>
      <protection hidden="1"/>
    </xf>
    <xf numFmtId="0" fontId="9" fillId="40" borderId="10" xfId="0" applyFont="1" applyFill="1" applyBorder="1" applyAlignment="1" applyProtection="1">
      <alignment horizontal="center"/>
      <protection hidden="1"/>
    </xf>
    <xf numFmtId="0" fontId="9" fillId="40" borderId="11" xfId="0" applyFont="1" applyFill="1" applyBorder="1" applyAlignment="1" applyProtection="1">
      <alignment horizontal="center"/>
      <protection hidden="1"/>
    </xf>
    <xf numFmtId="0" fontId="0" fillId="0" borderId="48" xfId="0" applyFont="1" applyBorder="1" applyAlignment="1" applyProtection="1">
      <alignment horizontal="center"/>
      <protection hidden="1"/>
    </xf>
    <xf numFmtId="0" fontId="0" fillId="0" borderId="49" xfId="0" applyFont="1" applyBorder="1" applyAlignment="1" applyProtection="1">
      <alignment horizontal="center"/>
      <protection hidden="1"/>
    </xf>
    <xf numFmtId="0" fontId="0" fillId="0" borderId="50" xfId="0" applyFont="1" applyBorder="1" applyAlignment="1" applyProtection="1">
      <alignment horizontal="center"/>
      <protection hidden="1"/>
    </xf>
    <xf numFmtId="0" fontId="0" fillId="0" borderId="23" xfId="0" applyFont="1" applyBorder="1" applyAlignment="1" applyProtection="1">
      <alignment horizontal="left"/>
      <protection hidden="1"/>
    </xf>
    <xf numFmtId="0" fontId="0" fillId="0" borderId="14" xfId="0" applyFont="1" applyBorder="1" applyAlignment="1" applyProtection="1">
      <alignment horizontal="left"/>
      <protection hidden="1"/>
    </xf>
    <xf numFmtId="0" fontId="0" fillId="0" borderId="24" xfId="0" applyFont="1" applyBorder="1" applyAlignment="1" applyProtection="1">
      <alignment horizontal="left"/>
      <protection hidden="1"/>
    </xf>
    <xf numFmtId="0" fontId="0" fillId="0" borderId="37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center"/>
      <protection hidden="1"/>
    </xf>
    <xf numFmtId="0" fontId="0" fillId="0" borderId="19" xfId="0" applyFont="1" applyBorder="1" applyAlignment="1" applyProtection="1">
      <alignment horizontal="center"/>
      <protection hidden="1"/>
    </xf>
    <xf numFmtId="0" fontId="0" fillId="0" borderId="32" xfId="0" applyFont="1" applyBorder="1" applyAlignment="1" applyProtection="1">
      <alignment horizontal="center"/>
      <protection hidden="1"/>
    </xf>
    <xf numFmtId="0" fontId="0" fillId="0" borderId="52" xfId="0" applyFont="1" applyBorder="1" applyAlignment="1" applyProtection="1">
      <alignment horizontal="center"/>
      <protection hidden="1"/>
    </xf>
    <xf numFmtId="0" fontId="0" fillId="0" borderId="13" xfId="0" applyFont="1" applyBorder="1" applyAlignment="1" applyProtection="1">
      <alignment horizontal="center"/>
      <protection hidden="1"/>
    </xf>
    <xf numFmtId="0" fontId="0" fillId="0" borderId="18" xfId="0" applyFont="1" applyBorder="1" applyAlignment="1" applyProtection="1">
      <alignment horizontal="center"/>
      <protection hidden="1"/>
    </xf>
    <xf numFmtId="0" fontId="0" fillId="0" borderId="17" xfId="0" applyFont="1" applyBorder="1" applyAlignment="1" applyProtection="1">
      <alignment horizontal="left"/>
      <protection hidden="1"/>
    </xf>
    <xf numFmtId="0" fontId="0" fillId="0" borderId="13" xfId="0" applyFont="1" applyBorder="1" applyAlignment="1" applyProtection="1">
      <alignment horizontal="left"/>
      <protection hidden="1"/>
    </xf>
    <xf numFmtId="0" fontId="0" fillId="0" borderId="53" xfId="0" applyFont="1" applyBorder="1" applyAlignment="1" applyProtection="1">
      <alignment horizontal="center"/>
      <protection hidden="1"/>
    </xf>
    <xf numFmtId="0" fontId="0" fillId="0" borderId="54" xfId="0" applyFont="1" applyBorder="1" applyAlignment="1" applyProtection="1">
      <alignment horizontal="center"/>
      <protection hidden="1"/>
    </xf>
    <xf numFmtId="0" fontId="0" fillId="0" borderId="38" xfId="0" applyFont="1" applyBorder="1" applyAlignment="1" applyProtection="1">
      <alignment horizontal="center"/>
      <protection hidden="1"/>
    </xf>
    <xf numFmtId="0" fontId="0" fillId="0" borderId="55" xfId="0" applyFont="1" applyBorder="1" applyAlignment="1" applyProtection="1">
      <alignment horizontal="center"/>
      <protection hidden="1"/>
    </xf>
    <xf numFmtId="0" fontId="1" fillId="0" borderId="10" xfId="0" applyNumberFormat="1" applyFont="1" applyBorder="1" applyAlignment="1" applyProtection="1">
      <alignment horizontal="center"/>
      <protection hidden="1"/>
    </xf>
    <xf numFmtId="0" fontId="9" fillId="40" borderId="20" xfId="0" applyFont="1" applyFill="1" applyBorder="1" applyAlignment="1" applyProtection="1">
      <alignment horizontal="center"/>
      <protection hidden="1"/>
    </xf>
    <xf numFmtId="0" fontId="9" fillId="40" borderId="29" xfId="0" applyFont="1" applyFill="1" applyBorder="1" applyAlignment="1" applyProtection="1">
      <alignment horizontal="center"/>
      <protection hidden="1"/>
    </xf>
    <xf numFmtId="0" fontId="9" fillId="40" borderId="31" xfId="0" applyFont="1" applyFill="1" applyBorder="1" applyAlignment="1" applyProtection="1">
      <alignment horizontal="center"/>
      <protection hidden="1"/>
    </xf>
    <xf numFmtId="0" fontId="9" fillId="40" borderId="30" xfId="0" applyFont="1" applyFill="1" applyBorder="1" applyAlignment="1" applyProtection="1">
      <alignment horizontal="center"/>
      <protection hidden="1"/>
    </xf>
    <xf numFmtId="0" fontId="1" fillId="0" borderId="25" xfId="0" applyFont="1" applyBorder="1" applyAlignment="1" applyProtection="1">
      <alignment horizontal="center"/>
      <protection hidden="1" locked="0"/>
    </xf>
    <xf numFmtId="0" fontId="1" fillId="0" borderId="12" xfId="0" applyFont="1" applyBorder="1" applyAlignment="1" applyProtection="1">
      <alignment horizontal="center"/>
      <protection hidden="1" locked="0"/>
    </xf>
    <xf numFmtId="0" fontId="1" fillId="0" borderId="26" xfId="0" applyFont="1" applyBorder="1" applyAlignment="1" applyProtection="1">
      <alignment horizontal="center"/>
      <protection hidden="1" locked="0"/>
    </xf>
    <xf numFmtId="0" fontId="1" fillId="0" borderId="27" xfId="0" applyFont="1" applyBorder="1" applyAlignment="1" applyProtection="1">
      <alignment horizontal="center"/>
      <protection hidden="1" locked="0"/>
    </xf>
    <xf numFmtId="0" fontId="1" fillId="0" borderId="16" xfId="0" applyFont="1" applyBorder="1" applyAlignment="1" applyProtection="1">
      <alignment horizontal="center"/>
      <protection hidden="1" locked="0"/>
    </xf>
    <xf numFmtId="0" fontId="1" fillId="0" borderId="28" xfId="0" applyFont="1" applyBorder="1" applyAlignment="1" applyProtection="1">
      <alignment horizontal="center"/>
      <protection hidden="1" locked="0"/>
    </xf>
    <xf numFmtId="0" fontId="1" fillId="0" borderId="17" xfId="0" applyFont="1" applyBorder="1" applyAlignment="1" applyProtection="1">
      <alignment horizontal="center"/>
      <protection hidden="1" locked="0"/>
    </xf>
    <xf numFmtId="0" fontId="1" fillId="0" borderId="13" xfId="0" applyFont="1" applyBorder="1" applyAlignment="1" applyProtection="1">
      <alignment horizontal="center"/>
      <protection hidden="1" locked="0"/>
    </xf>
    <xf numFmtId="0" fontId="1" fillId="0" borderId="18" xfId="0" applyFont="1" applyBorder="1" applyAlignment="1" applyProtection="1">
      <alignment horizontal="center"/>
      <protection hidden="1" locked="0"/>
    </xf>
    <xf numFmtId="174" fontId="1" fillId="0" borderId="20" xfId="0" applyNumberFormat="1" applyFont="1" applyBorder="1" applyAlignment="1" applyProtection="1">
      <alignment horizontal="center"/>
      <protection hidden="1" locked="0"/>
    </xf>
    <xf numFmtId="0" fontId="0" fillId="0" borderId="10" xfId="0" applyBorder="1" applyAlignment="1" applyProtection="1">
      <alignment/>
      <protection hidden="1" locked="0"/>
    </xf>
    <xf numFmtId="0" fontId="0" fillId="0" borderId="11" xfId="0" applyBorder="1" applyAlignment="1" applyProtection="1">
      <alignment/>
      <protection hidden="1" locked="0"/>
    </xf>
    <xf numFmtId="179" fontId="1" fillId="0" borderId="56" xfId="0" applyNumberFormat="1" applyFont="1" applyBorder="1" applyAlignment="1" applyProtection="1">
      <alignment horizontal="center"/>
      <protection hidden="1" locked="0"/>
    </xf>
    <xf numFmtId="179" fontId="0" fillId="0" borderId="56" xfId="0" applyNumberFormat="1" applyBorder="1" applyAlignment="1" applyProtection="1">
      <alignment/>
      <protection hidden="1" locked="0"/>
    </xf>
    <xf numFmtId="0" fontId="5" fillId="0" borderId="29" xfId="0" applyFont="1" applyBorder="1" applyAlignment="1" applyProtection="1">
      <alignment horizontal="center"/>
      <protection hidden="1"/>
    </xf>
    <xf numFmtId="0" fontId="5" fillId="0" borderId="31" xfId="0" applyFont="1" applyBorder="1" applyAlignment="1" applyProtection="1">
      <alignment horizontal="center"/>
      <protection hidden="1"/>
    </xf>
    <xf numFmtId="0" fontId="5" fillId="0" borderId="30" xfId="0" applyFont="1" applyBorder="1" applyAlignment="1" applyProtection="1">
      <alignment horizontal="center"/>
      <protection hidden="1"/>
    </xf>
    <xf numFmtId="0" fontId="1" fillId="0" borderId="57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58" xfId="0" applyFont="1" applyBorder="1" applyAlignment="1" applyProtection="1">
      <alignment horizontal="center"/>
      <protection hidden="1"/>
    </xf>
    <xf numFmtId="0" fontId="1" fillId="0" borderId="17" xfId="0" applyFont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1" fillId="0" borderId="18" xfId="0" applyFont="1" applyBorder="1" applyAlignment="1" applyProtection="1">
      <alignment horizontal="center"/>
      <protection hidden="1"/>
    </xf>
    <xf numFmtId="0" fontId="1" fillId="0" borderId="56" xfId="0" applyFont="1" applyBorder="1" applyAlignment="1" applyProtection="1">
      <alignment horizontal="left"/>
      <protection hidden="1"/>
    </xf>
    <xf numFmtId="0" fontId="0" fillId="0" borderId="56" xfId="0" applyBorder="1" applyAlignment="1" applyProtection="1">
      <alignment/>
      <protection hidden="1"/>
    </xf>
    <xf numFmtId="0" fontId="1" fillId="0" borderId="10" xfId="0" applyFont="1" applyBorder="1" applyAlignment="1" applyProtection="1">
      <alignment horizontal="left"/>
      <protection hidden="1"/>
    </xf>
    <xf numFmtId="0" fontId="1" fillId="0" borderId="11" xfId="0" applyFont="1" applyBorder="1" applyAlignment="1" applyProtection="1">
      <alignment horizontal="left"/>
      <protection hidden="1"/>
    </xf>
    <xf numFmtId="0" fontId="1" fillId="0" borderId="10" xfId="0" applyNumberFormat="1" applyFont="1" applyBorder="1" applyAlignment="1" applyProtection="1">
      <alignment horizontal="center"/>
      <protection hidden="1" locked="0"/>
    </xf>
    <xf numFmtId="0" fontId="6" fillId="0" borderId="17" xfId="0" applyFont="1" applyBorder="1" applyAlignment="1" applyProtection="1">
      <alignment/>
      <protection hidden="1"/>
    </xf>
    <xf numFmtId="0" fontId="6" fillId="0" borderId="13" xfId="0" applyFont="1" applyBorder="1" applyAlignment="1" applyProtection="1">
      <alignment/>
      <protection hidden="1"/>
    </xf>
    <xf numFmtId="0" fontId="6" fillId="0" borderId="18" xfId="0" applyFont="1" applyBorder="1" applyAlignment="1" applyProtection="1">
      <alignment/>
      <protection hidden="1"/>
    </xf>
    <xf numFmtId="0" fontId="0" fillId="0" borderId="2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1" xfId="0" applyFont="1" applyBorder="1" applyAlignment="1" applyProtection="1">
      <alignment horizontal="center"/>
      <protection hidden="1"/>
    </xf>
    <xf numFmtId="0" fontId="6" fillId="0" borderId="21" xfId="0" applyFont="1" applyBorder="1" applyAlignment="1" applyProtection="1">
      <alignment/>
      <protection hidden="1"/>
    </xf>
    <xf numFmtId="0" fontId="6" fillId="0" borderId="15" xfId="0" applyFont="1" applyBorder="1" applyAlignment="1" applyProtection="1">
      <alignment/>
      <protection hidden="1"/>
    </xf>
    <xf numFmtId="0" fontId="6" fillId="0" borderId="22" xfId="0" applyFont="1" applyBorder="1" applyAlignment="1" applyProtection="1">
      <alignment/>
      <protection hidden="1"/>
    </xf>
    <xf numFmtId="0" fontId="0" fillId="0" borderId="31" xfId="0" applyFont="1" applyBorder="1" applyAlignment="1" applyProtection="1">
      <alignment horizontal="center"/>
      <protection hidden="1"/>
    </xf>
    <xf numFmtId="0" fontId="0" fillId="0" borderId="59" xfId="0" applyFont="1" applyBorder="1" applyAlignment="1" applyProtection="1">
      <alignment horizontal="center"/>
      <protection hidden="1"/>
    </xf>
    <xf numFmtId="0" fontId="0" fillId="0" borderId="60" xfId="0" applyFont="1" applyBorder="1" applyAlignment="1" applyProtection="1">
      <alignment horizontal="center"/>
      <protection hidden="1"/>
    </xf>
    <xf numFmtId="0" fontId="0" fillId="0" borderId="33" xfId="0" applyFont="1" applyBorder="1" applyAlignment="1" applyProtection="1">
      <alignment horizontal="center"/>
      <protection hidden="1"/>
    </xf>
    <xf numFmtId="0" fontId="0" fillId="0" borderId="61" xfId="0" applyFont="1" applyBorder="1" applyAlignment="1" applyProtection="1">
      <alignment horizontal="center"/>
      <protection hidden="1"/>
    </xf>
    <xf numFmtId="0" fontId="0" fillId="0" borderId="18" xfId="0" applyFont="1" applyBorder="1" applyAlignment="1" applyProtection="1">
      <alignment horizontal="left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27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/>
      <protection hidden="1"/>
    </xf>
    <xf numFmtId="174" fontId="7" fillId="42" borderId="17" xfId="0" applyNumberFormat="1" applyFont="1" applyFill="1" applyBorder="1" applyAlignment="1" applyProtection="1">
      <alignment horizontal="center"/>
      <protection hidden="1"/>
    </xf>
    <xf numFmtId="174" fontId="7" fillId="42" borderId="13" xfId="0" applyNumberFormat="1" applyFont="1" applyFill="1" applyBorder="1" applyAlignment="1" applyProtection="1">
      <alignment horizontal="center"/>
      <protection hidden="1"/>
    </xf>
    <xf numFmtId="174" fontId="7" fillId="42" borderId="18" xfId="0" applyNumberFormat="1" applyFont="1" applyFill="1" applyBorder="1" applyAlignment="1" applyProtection="1">
      <alignment horizontal="center"/>
      <protection hidden="1"/>
    </xf>
    <xf numFmtId="174" fontId="7" fillId="0" borderId="25" xfId="0" applyNumberFormat="1" applyFont="1" applyBorder="1" applyAlignment="1" applyProtection="1">
      <alignment horizontal="center"/>
      <protection hidden="1"/>
    </xf>
    <xf numFmtId="174" fontId="7" fillId="0" borderId="12" xfId="0" applyNumberFormat="1" applyFont="1" applyBorder="1" applyAlignment="1" applyProtection="1">
      <alignment horizontal="center"/>
      <protection hidden="1"/>
    </xf>
    <xf numFmtId="174" fontId="7" fillId="0" borderId="26" xfId="0" applyNumberFormat="1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0" fontId="7" fillId="0" borderId="13" xfId="0" applyFont="1" applyBorder="1" applyAlignment="1" applyProtection="1">
      <alignment horizontal="center"/>
      <protection hidden="1"/>
    </xf>
    <xf numFmtId="0" fontId="7" fillId="0" borderId="35" xfId="0" applyFont="1" applyBorder="1" applyAlignment="1" applyProtection="1">
      <alignment horizontal="center"/>
      <protection hidden="1"/>
    </xf>
    <xf numFmtId="0" fontId="0" fillId="0" borderId="33" xfId="0" applyFont="1" applyBorder="1" applyAlignment="1" applyProtection="1">
      <alignment horizontal="left"/>
      <protection hidden="1"/>
    </xf>
    <xf numFmtId="0" fontId="0" fillId="0" borderId="43" xfId="0" applyFont="1" applyBorder="1" applyAlignment="1" applyProtection="1">
      <alignment horizontal="center"/>
      <protection hidden="1"/>
    </xf>
    <xf numFmtId="0" fontId="0" fillId="0" borderId="15" xfId="0" applyFont="1" applyBorder="1" applyAlignment="1" applyProtection="1">
      <alignment horizontal="center"/>
      <protection hidden="1"/>
    </xf>
    <xf numFmtId="0" fontId="0" fillId="0" borderId="22" xfId="0" applyFont="1" applyBorder="1" applyAlignment="1" applyProtection="1">
      <alignment horizontal="center"/>
      <protection hidden="1"/>
    </xf>
    <xf numFmtId="174" fontId="7" fillId="42" borderId="21" xfId="0" applyNumberFormat="1" applyFont="1" applyFill="1" applyBorder="1" applyAlignment="1" applyProtection="1">
      <alignment horizontal="center"/>
      <protection hidden="1"/>
    </xf>
    <xf numFmtId="174" fontId="7" fillId="42" borderId="15" xfId="0" applyNumberFormat="1" applyFont="1" applyFill="1" applyBorder="1" applyAlignment="1" applyProtection="1">
      <alignment horizontal="center"/>
      <protection hidden="1"/>
    </xf>
    <xf numFmtId="174" fontId="7" fillId="42" borderId="22" xfId="0" applyNumberFormat="1" applyFont="1" applyFill="1" applyBorder="1" applyAlignment="1" applyProtection="1">
      <alignment horizontal="center"/>
      <protection hidden="1"/>
    </xf>
    <xf numFmtId="0" fontId="7" fillId="0" borderId="37" xfId="0" applyFont="1" applyBorder="1" applyAlignment="1" applyProtection="1">
      <alignment horizontal="center"/>
      <protection hidden="1"/>
    </xf>
    <xf numFmtId="0" fontId="7" fillId="0" borderId="12" xfId="0" applyFont="1" applyBorder="1" applyAlignment="1" applyProtection="1">
      <alignment horizontal="center"/>
      <protection hidden="1"/>
    </xf>
    <xf numFmtId="0" fontId="7" fillId="0" borderId="36" xfId="0" applyFont="1" applyBorder="1" applyAlignment="1" applyProtection="1">
      <alignment horizontal="center"/>
      <protection hidden="1"/>
    </xf>
    <xf numFmtId="0" fontId="7" fillId="0" borderId="43" xfId="0" applyFont="1" applyBorder="1" applyAlignment="1" applyProtection="1">
      <alignment horizontal="center"/>
      <protection hidden="1"/>
    </xf>
    <xf numFmtId="0" fontId="7" fillId="0" borderId="15" xfId="0" applyFont="1" applyBorder="1" applyAlignment="1" applyProtection="1">
      <alignment horizontal="center"/>
      <protection hidden="1"/>
    </xf>
    <xf numFmtId="0" fontId="7" fillId="0" borderId="44" xfId="0" applyFont="1" applyBorder="1" applyAlignment="1" applyProtection="1">
      <alignment horizontal="center"/>
      <protection hidden="1"/>
    </xf>
    <xf numFmtId="0" fontId="0" fillId="0" borderId="43" xfId="0" applyFont="1" applyBorder="1" applyAlignment="1" applyProtection="1">
      <alignment horizontal="left"/>
      <protection hidden="1"/>
    </xf>
    <xf numFmtId="0" fontId="0" fillId="0" borderId="15" xfId="0" applyFont="1" applyBorder="1" applyAlignment="1" applyProtection="1">
      <alignment horizontal="left"/>
      <protection hidden="1"/>
    </xf>
    <xf numFmtId="0" fontId="0" fillId="0" borderId="32" xfId="0" applyFont="1" applyBorder="1" applyAlignment="1" applyProtection="1">
      <alignment horizontal="left"/>
      <protection hidden="1"/>
    </xf>
    <xf numFmtId="0" fontId="0" fillId="0" borderId="32" xfId="0" applyFont="1" applyBorder="1" applyAlignment="1" applyProtection="1">
      <alignment horizontal="left"/>
      <protection hidden="1"/>
    </xf>
    <xf numFmtId="0" fontId="0" fillId="0" borderId="13" xfId="0" applyFont="1" applyBorder="1" applyAlignment="1" applyProtection="1">
      <alignment horizontal="left"/>
      <protection hidden="1"/>
    </xf>
    <xf numFmtId="0" fontId="0" fillId="0" borderId="37" xfId="0" applyFont="1" applyBorder="1" applyAlignment="1" applyProtection="1">
      <alignment horizontal="left"/>
      <protection hidden="1"/>
    </xf>
    <xf numFmtId="1" fontId="1" fillId="0" borderId="10" xfId="0" applyNumberFormat="1" applyFont="1" applyBorder="1" applyAlignment="1" applyProtection="1">
      <alignment horizontal="center"/>
      <protection hidden="1"/>
    </xf>
    <xf numFmtId="179" fontId="1" fillId="0" borderId="56" xfId="0" applyNumberFormat="1" applyFont="1" applyBorder="1" applyAlignment="1" applyProtection="1">
      <alignment horizontal="center"/>
      <protection hidden="1"/>
    </xf>
    <xf numFmtId="179" fontId="0" fillId="0" borderId="56" xfId="0" applyNumberFormat="1" applyBorder="1" applyAlignment="1" applyProtection="1">
      <alignment/>
      <protection hidden="1"/>
    </xf>
    <xf numFmtId="174" fontId="1" fillId="0" borderId="20" xfId="0" applyNumberFormat="1" applyFont="1" applyBorder="1" applyAlignment="1" applyProtection="1">
      <alignment horizontal="center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4" fillId="0" borderId="20" xfId="0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3" fillId="0" borderId="20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5" fillId="0" borderId="20" xfId="0" applyFont="1" applyBorder="1" applyAlignment="1" applyProtection="1">
      <alignment horizontal="center"/>
      <protection hidden="1"/>
    </xf>
    <xf numFmtId="0" fontId="5" fillId="0" borderId="10" xfId="0" applyFont="1" applyBorder="1" applyAlignment="1" applyProtection="1">
      <alignment horizontal="center"/>
      <protection hidden="1"/>
    </xf>
    <xf numFmtId="0" fontId="5" fillId="0" borderId="11" xfId="0" applyFont="1" applyBorder="1" applyAlignment="1" applyProtection="1">
      <alignment horizontal="center"/>
      <protection hidden="1"/>
    </xf>
    <xf numFmtId="0" fontId="1" fillId="0" borderId="25" xfId="0" applyFont="1" applyBorder="1" applyAlignment="1" applyProtection="1">
      <alignment horizontal="center"/>
      <protection hidden="1"/>
    </xf>
    <xf numFmtId="0" fontId="1" fillId="0" borderId="12" xfId="0" applyFont="1" applyBorder="1" applyAlignment="1" applyProtection="1">
      <alignment horizontal="center"/>
      <protection hidden="1"/>
    </xf>
    <xf numFmtId="0" fontId="1" fillId="0" borderId="26" xfId="0" applyFont="1" applyBorder="1" applyAlignment="1" applyProtection="1">
      <alignment horizontal="center"/>
      <protection hidden="1"/>
    </xf>
    <xf numFmtId="0" fontId="1" fillId="0" borderId="27" xfId="0" applyFont="1" applyBorder="1" applyAlignment="1" applyProtection="1">
      <alignment horizontal="center"/>
      <protection hidden="1"/>
    </xf>
    <xf numFmtId="0" fontId="1" fillId="0" borderId="16" xfId="0" applyFont="1" applyBorder="1" applyAlignment="1" applyProtection="1">
      <alignment horizontal="center"/>
      <protection hidden="1"/>
    </xf>
    <xf numFmtId="0" fontId="1" fillId="0" borderId="28" xfId="0" applyFont="1" applyBorder="1" applyAlignment="1" applyProtection="1">
      <alignment horizontal="center"/>
      <protection hidden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39</xdr:col>
      <xdr:colOff>0</xdr:colOff>
      <xdr:row>35</xdr:row>
      <xdr:rowOff>9525</xdr:rowOff>
    </xdr:from>
    <xdr:to>
      <xdr:col>53</xdr:col>
      <xdr:colOff>104775</xdr:colOff>
      <xdr:row>36</xdr:row>
      <xdr:rowOff>85725</xdr:rowOff>
    </xdr:to>
    <xdr:pic>
      <xdr:nvPicPr>
        <xdr:cNvPr id="1" name="Sortier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8343900"/>
          <a:ext cx="17049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37</xdr:row>
      <xdr:rowOff>9525</xdr:rowOff>
    </xdr:from>
    <xdr:to>
      <xdr:col>53</xdr:col>
      <xdr:colOff>104775</xdr:colOff>
      <xdr:row>38</xdr:row>
      <xdr:rowOff>95250</xdr:rowOff>
    </xdr:to>
    <xdr:pic>
      <xdr:nvPicPr>
        <xdr:cNvPr id="2" name="Druck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57700" y="8810625"/>
          <a:ext cx="17049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2:CE72"/>
  <sheetViews>
    <sheetView tabSelected="1" zoomScalePageLayoutView="0" workbookViewId="0" topLeftCell="A13">
      <selection activeCell="AJ12" sqref="AJ12:AQ12"/>
    </sheetView>
  </sheetViews>
  <sheetFormatPr defaultColWidth="1.7109375" defaultRowHeight="12.75"/>
  <cols>
    <col min="1" max="64" width="1.7109375" style="1" customWidth="1"/>
    <col min="65" max="65" width="5.7109375" style="2" hidden="1" customWidth="1"/>
    <col min="66" max="66" width="6.7109375" style="2" hidden="1" customWidth="1"/>
    <col min="67" max="67" width="5.7109375" style="2" hidden="1" customWidth="1"/>
    <col min="68" max="68" width="7.00390625" style="2" hidden="1" customWidth="1"/>
    <col min="69" max="69" width="6.7109375" style="2" hidden="1" customWidth="1"/>
    <col min="70" max="70" width="5.7109375" style="2" hidden="1" customWidth="1"/>
    <col min="71" max="71" width="18.7109375" style="2" hidden="1" customWidth="1"/>
    <col min="72" max="76" width="5.7109375" style="2" hidden="1" customWidth="1"/>
    <col min="77" max="89" width="5.7109375" style="1" customWidth="1"/>
    <col min="90" max="16384" width="1.7109375" style="1" customWidth="1"/>
  </cols>
  <sheetData>
    <row r="1" ht="18" thickBot="1"/>
    <row r="2" spans="5:76" s="3" customFormat="1" ht="30" thickBot="1">
      <c r="E2" s="106" t="s">
        <v>57</v>
      </c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8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</row>
    <row r="3" ht="18" thickBot="1"/>
    <row r="4" spans="5:76" s="3" customFormat="1" ht="30" thickBot="1">
      <c r="E4" s="109" t="s">
        <v>58</v>
      </c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1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</row>
    <row r="5" ht="18" thickBot="1">
      <c r="CE5" s="4"/>
    </row>
    <row r="6" spans="5:76" s="5" customFormat="1" ht="23.25" thickBot="1">
      <c r="E6" s="112" t="s">
        <v>59</v>
      </c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4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</row>
    <row r="7" ht="18" thickBot="1"/>
    <row r="8" spans="5:52" ht="22.5">
      <c r="E8" s="263" t="s">
        <v>53</v>
      </c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5"/>
      <c r="Q8" s="249" t="s">
        <v>60</v>
      </c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1"/>
    </row>
    <row r="9" spans="5:52" ht="17.25">
      <c r="E9" s="266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8"/>
      <c r="Q9" s="252" t="s">
        <v>61</v>
      </c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253"/>
      <c r="AC9" s="253"/>
      <c r="AD9" s="253"/>
      <c r="AE9" s="253"/>
      <c r="AF9" s="253"/>
      <c r="AG9" s="253"/>
      <c r="AH9" s="253"/>
      <c r="AI9" s="253"/>
      <c r="AJ9" s="253"/>
      <c r="AK9" s="253"/>
      <c r="AL9" s="253"/>
      <c r="AM9" s="253"/>
      <c r="AN9" s="253"/>
      <c r="AO9" s="253"/>
      <c r="AP9" s="253"/>
      <c r="AQ9" s="253"/>
      <c r="AR9" s="253"/>
      <c r="AS9" s="253"/>
      <c r="AT9" s="253"/>
      <c r="AU9" s="253"/>
      <c r="AV9" s="253"/>
      <c r="AW9" s="253"/>
      <c r="AX9" s="253"/>
      <c r="AY9" s="253"/>
      <c r="AZ9" s="254"/>
    </row>
    <row r="10" spans="5:76" s="6" customFormat="1" ht="18" thickBot="1">
      <c r="E10" s="269"/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1"/>
      <c r="Q10" s="255"/>
      <c r="R10" s="256"/>
      <c r="S10" s="256"/>
      <c r="T10" s="256"/>
      <c r="U10" s="256"/>
      <c r="V10" s="256"/>
      <c r="W10" s="256"/>
      <c r="X10" s="256"/>
      <c r="Y10" s="256"/>
      <c r="Z10" s="256"/>
      <c r="AA10" s="256"/>
      <c r="AB10" s="256"/>
      <c r="AC10" s="256"/>
      <c r="AD10" s="256"/>
      <c r="AE10" s="256"/>
      <c r="AF10" s="256"/>
      <c r="AG10" s="256"/>
      <c r="AH10" s="256"/>
      <c r="AI10" s="256"/>
      <c r="AJ10" s="256"/>
      <c r="AK10" s="256"/>
      <c r="AL10" s="256"/>
      <c r="AM10" s="256"/>
      <c r="AN10" s="256"/>
      <c r="AO10" s="256"/>
      <c r="AP10" s="256"/>
      <c r="AQ10" s="256"/>
      <c r="AR10" s="256"/>
      <c r="AS10" s="256"/>
      <c r="AT10" s="256"/>
      <c r="AU10" s="256"/>
      <c r="AV10" s="256"/>
      <c r="AW10" s="256"/>
      <c r="AX10" s="256"/>
      <c r="AY10" s="256"/>
      <c r="AZ10" s="25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</row>
    <row r="11" ht="18" thickBot="1"/>
    <row r="12" spans="5:76" ht="18" thickBot="1">
      <c r="E12" s="272" t="s">
        <v>52</v>
      </c>
      <c r="F12" s="273"/>
      <c r="G12" s="273"/>
      <c r="H12" s="273"/>
      <c r="I12" s="273"/>
      <c r="J12" s="273"/>
      <c r="K12" s="273"/>
      <c r="L12" s="261">
        <v>45305</v>
      </c>
      <c r="M12" s="261"/>
      <c r="N12" s="261"/>
      <c r="O12" s="261"/>
      <c r="P12" s="261"/>
      <c r="Q12" s="261"/>
      <c r="R12" s="261"/>
      <c r="S12" s="261"/>
      <c r="T12" s="261"/>
      <c r="U12" s="262"/>
      <c r="V12" s="262"/>
      <c r="W12" s="262"/>
      <c r="X12" s="262"/>
      <c r="Y12" s="2"/>
      <c r="Z12" s="2"/>
      <c r="AA12" s="2"/>
      <c r="AB12" s="2"/>
      <c r="AC12" s="2"/>
      <c r="AD12" s="121" t="s">
        <v>26</v>
      </c>
      <c r="AE12" s="122"/>
      <c r="AF12" s="122"/>
      <c r="AG12" s="122"/>
      <c r="AH12" s="122"/>
      <c r="AI12" s="123"/>
      <c r="AJ12" s="258">
        <v>0.375</v>
      </c>
      <c r="AK12" s="259"/>
      <c r="AL12" s="259"/>
      <c r="AM12" s="259"/>
      <c r="AN12" s="259"/>
      <c r="AO12" s="259"/>
      <c r="AP12" s="259"/>
      <c r="AQ12" s="260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</row>
    <row r="13" ht="18" thickBot="1"/>
    <row r="14" spans="5:76" ht="18" thickBot="1">
      <c r="E14" s="121" t="s">
        <v>27</v>
      </c>
      <c r="F14" s="122"/>
      <c r="G14" s="122"/>
      <c r="H14" s="122"/>
      <c r="I14" s="122"/>
      <c r="J14" s="122"/>
      <c r="K14" s="123"/>
      <c r="L14" s="276">
        <v>1</v>
      </c>
      <c r="M14" s="276"/>
      <c r="N14" s="244" t="s">
        <v>30</v>
      </c>
      <c r="O14" s="244"/>
      <c r="P14" s="124">
        <v>10</v>
      </c>
      <c r="Q14" s="124"/>
      <c r="R14" s="124"/>
      <c r="S14" s="124"/>
      <c r="T14" s="274" t="s">
        <v>29</v>
      </c>
      <c r="U14" s="274"/>
      <c r="V14" s="274"/>
      <c r="W14" s="274"/>
      <c r="X14" s="275"/>
      <c r="AD14" s="121" t="s">
        <v>28</v>
      </c>
      <c r="AE14" s="122"/>
      <c r="AF14" s="122"/>
      <c r="AG14" s="122"/>
      <c r="AH14" s="122"/>
      <c r="AI14" s="123"/>
      <c r="AJ14" s="124">
        <v>2</v>
      </c>
      <c r="AK14" s="124"/>
      <c r="AL14" s="124"/>
      <c r="AM14" s="124"/>
      <c r="AN14" s="8" t="s">
        <v>29</v>
      </c>
      <c r="AO14" s="8"/>
      <c r="AP14" s="8"/>
      <c r="AQ14" s="9"/>
      <c r="BA14" s="2">
        <f>L14*P14</f>
        <v>10</v>
      </c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1"/>
      <c r="BN14" s="10">
        <f>L14*BP14+BQ14</f>
        <v>0.008333333333333333</v>
      </c>
      <c r="BO14" s="1"/>
      <c r="BP14" s="10">
        <f>P14/1440</f>
        <v>0.006944444444444444</v>
      </c>
      <c r="BQ14" s="10">
        <f>AJ14/1440</f>
        <v>0.001388888888888889</v>
      </c>
      <c r="BR14" s="1"/>
      <c r="BS14" s="1"/>
      <c r="BT14" s="1"/>
      <c r="BU14" s="1"/>
      <c r="BV14" s="1"/>
      <c r="BW14" s="1"/>
      <c r="BX14" s="1"/>
    </row>
    <row r="15" ht="18" thickBot="1"/>
    <row r="16" spans="2:55" ht="18" thickBot="1">
      <c r="B16" s="115" t="s">
        <v>1</v>
      </c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7"/>
      <c r="AD16" s="118" t="s">
        <v>2</v>
      </c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20"/>
    </row>
    <row r="17" spans="2:55" ht="17.25">
      <c r="B17" s="148" t="s">
        <v>3</v>
      </c>
      <c r="C17" s="149"/>
      <c r="D17" s="150" t="s">
        <v>62</v>
      </c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2"/>
      <c r="AD17" s="148" t="s">
        <v>3</v>
      </c>
      <c r="AE17" s="149"/>
      <c r="AF17" s="154" t="s">
        <v>66</v>
      </c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2"/>
    </row>
    <row r="18" spans="2:55" ht="17.25">
      <c r="B18" s="144" t="s">
        <v>4</v>
      </c>
      <c r="C18" s="145"/>
      <c r="D18" s="153" t="s">
        <v>63</v>
      </c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7"/>
      <c r="AD18" s="144" t="s">
        <v>4</v>
      </c>
      <c r="AE18" s="145"/>
      <c r="AF18" s="125" t="s">
        <v>67</v>
      </c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7"/>
    </row>
    <row r="19" spans="2:55" ht="17.25">
      <c r="B19" s="144" t="s">
        <v>5</v>
      </c>
      <c r="C19" s="145"/>
      <c r="D19" s="153" t="s">
        <v>64</v>
      </c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7"/>
      <c r="AD19" s="144" t="s">
        <v>5</v>
      </c>
      <c r="AE19" s="145"/>
      <c r="AF19" s="125" t="s">
        <v>68</v>
      </c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7"/>
    </row>
    <row r="20" spans="2:55" ht="18" thickBot="1">
      <c r="B20" s="146" t="s">
        <v>6</v>
      </c>
      <c r="C20" s="147"/>
      <c r="D20" s="159" t="s">
        <v>65</v>
      </c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3"/>
      <c r="AD20" s="146" t="s">
        <v>6</v>
      </c>
      <c r="AE20" s="147"/>
      <c r="AF20" s="141" t="s">
        <v>69</v>
      </c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3"/>
    </row>
    <row r="21" ht="18" thickBot="1"/>
    <row r="22" spans="2:68" ht="18" thickBot="1">
      <c r="B22" s="160" t="s">
        <v>7</v>
      </c>
      <c r="C22" s="161"/>
      <c r="D22" s="161" t="s">
        <v>8</v>
      </c>
      <c r="E22" s="161"/>
      <c r="F22" s="161"/>
      <c r="G22" s="161"/>
      <c r="H22" s="161" t="s">
        <v>24</v>
      </c>
      <c r="I22" s="161"/>
      <c r="J22" s="161"/>
      <c r="K22" s="161" t="s">
        <v>0</v>
      </c>
      <c r="L22" s="161"/>
      <c r="M22" s="161"/>
      <c r="N22" s="161"/>
      <c r="O22" s="161"/>
      <c r="P22" s="161" t="s">
        <v>14</v>
      </c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4" t="s">
        <v>9</v>
      </c>
      <c r="AZ22" s="161"/>
      <c r="BA22" s="161"/>
      <c r="BB22" s="161"/>
      <c r="BC22" s="165"/>
      <c r="BD22" s="49" t="s">
        <v>56</v>
      </c>
      <c r="BE22" s="50"/>
      <c r="BF22" s="50"/>
      <c r="BG22" s="50"/>
      <c r="BH22" s="51"/>
      <c r="BM22" s="2" t="s">
        <v>15</v>
      </c>
      <c r="BN22" s="2" t="s">
        <v>16</v>
      </c>
      <c r="BO22" s="2" t="s">
        <v>17</v>
      </c>
      <c r="BP22" s="2" t="s">
        <v>18</v>
      </c>
    </row>
    <row r="23" spans="2:68" ht="17.25">
      <c r="B23" s="128">
        <v>1</v>
      </c>
      <c r="C23" s="191"/>
      <c r="D23" s="194">
        <v>1</v>
      </c>
      <c r="E23" s="195"/>
      <c r="F23" s="195"/>
      <c r="G23" s="196"/>
      <c r="H23" s="194" t="s">
        <v>12</v>
      </c>
      <c r="I23" s="195"/>
      <c r="J23" s="196"/>
      <c r="K23" s="185">
        <f>IF((BD23=""),AJ12,BD23)</f>
        <v>0.375</v>
      </c>
      <c r="L23" s="186"/>
      <c r="M23" s="186"/>
      <c r="N23" s="186"/>
      <c r="O23" s="187"/>
      <c r="P23" s="175" t="str">
        <f>D17</f>
        <v>TS Gießen 1</v>
      </c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11" t="s">
        <v>11</v>
      </c>
      <c r="AH23" s="167" t="str">
        <f>D18</f>
        <v>FC Gießen 1</v>
      </c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83"/>
      <c r="AY23" s="155"/>
      <c r="AZ23" s="156"/>
      <c r="BA23" s="12" t="s">
        <v>10</v>
      </c>
      <c r="BB23" s="156"/>
      <c r="BC23" s="170"/>
      <c r="BD23" s="52"/>
      <c r="BE23" s="53"/>
      <c r="BF23" s="53"/>
      <c r="BG23" s="53"/>
      <c r="BH23" s="54"/>
      <c r="BM23" s="2">
        <f>AY23-BB23</f>
        <v>0</v>
      </c>
      <c r="BN23" s="2">
        <f>IF((OR($AY$23="",$BB$23="")),0,IF($BM$23&lt;0,0)+IF($BM$23=0,1)+IF($BM$23&gt;0,3))</f>
        <v>0</v>
      </c>
      <c r="BO23" s="2">
        <f>IF((OR($AY$23="",$BB$23="")),0,IF($BM$23&lt;0,3)+IF($BM$23=0,1)+IF($BM$23&gt;0,0))</f>
        <v>0</v>
      </c>
      <c r="BP23" s="2">
        <f>IF((OR(AY23="",BB23="")),0,1)</f>
        <v>0</v>
      </c>
    </row>
    <row r="24" spans="2:68" ht="18" thickBot="1">
      <c r="B24" s="192">
        <v>2</v>
      </c>
      <c r="C24" s="193"/>
      <c r="D24" s="197">
        <v>2</v>
      </c>
      <c r="E24" s="198"/>
      <c r="F24" s="198"/>
      <c r="G24" s="199"/>
      <c r="H24" s="197" t="s">
        <v>12</v>
      </c>
      <c r="I24" s="198"/>
      <c r="J24" s="199"/>
      <c r="K24" s="188">
        <f>IF((BD23=""),AJ12,BD23)</f>
        <v>0.375</v>
      </c>
      <c r="L24" s="189"/>
      <c r="M24" s="189"/>
      <c r="N24" s="189"/>
      <c r="O24" s="190"/>
      <c r="P24" s="176" t="str">
        <f>D19</f>
        <v>TV 1919 Dornholzhausen 1</v>
      </c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3" t="s">
        <v>11</v>
      </c>
      <c r="AH24" s="177" t="str">
        <f>D20</f>
        <v>JSG Buseck/Rödgen 1</v>
      </c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81"/>
      <c r="AY24" s="162"/>
      <c r="AZ24" s="163"/>
      <c r="BA24" s="14" t="s">
        <v>10</v>
      </c>
      <c r="BB24" s="163"/>
      <c r="BC24" s="171"/>
      <c r="BD24" s="43"/>
      <c r="BE24" s="44"/>
      <c r="BF24" s="44"/>
      <c r="BG24" s="44"/>
      <c r="BH24" s="45"/>
      <c r="BM24" s="2">
        <f aca="true" t="shared" si="0" ref="BM24:BM34">AY24-BB24</f>
        <v>0</v>
      </c>
      <c r="BN24" s="2">
        <f>IF((OR($AY$24="",$BB$24="")),0,IF($BM$24&lt;0,0)+IF($BM$24=0,1)+IF($BM$24&gt;0,3))</f>
        <v>0</v>
      </c>
      <c r="BO24" s="2">
        <f>IF((OR($AY$24="",$BB$24="")),0,IF($BM$24&lt;0,3)+IF($BM$24=0,1)+IF($BM$24&gt;0,0))</f>
        <v>0</v>
      </c>
      <c r="BP24" s="2">
        <f aca="true" t="shared" si="1" ref="BP24:BP34">IF((OR(AY24="",BB24="")),0,1)</f>
        <v>0</v>
      </c>
    </row>
    <row r="25" spans="2:68" ht="17.25">
      <c r="B25" s="128">
        <v>3</v>
      </c>
      <c r="C25" s="191"/>
      <c r="D25" s="194">
        <v>1</v>
      </c>
      <c r="E25" s="195"/>
      <c r="F25" s="195"/>
      <c r="G25" s="196"/>
      <c r="H25" s="194" t="s">
        <v>13</v>
      </c>
      <c r="I25" s="195"/>
      <c r="J25" s="196"/>
      <c r="K25" s="185">
        <f>IF((BD25=""),K23+BN14,BD25)</f>
        <v>0.38333333333333336</v>
      </c>
      <c r="L25" s="186"/>
      <c r="M25" s="186"/>
      <c r="N25" s="186"/>
      <c r="O25" s="187"/>
      <c r="P25" s="166" t="str">
        <f>AF17</f>
        <v>TS Gießen 2</v>
      </c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1" t="s">
        <v>11</v>
      </c>
      <c r="AH25" s="167" t="str">
        <f>AF18</f>
        <v>FC Gießen 2</v>
      </c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83"/>
      <c r="AY25" s="155"/>
      <c r="AZ25" s="156"/>
      <c r="BA25" s="12" t="s">
        <v>10</v>
      </c>
      <c r="BB25" s="156"/>
      <c r="BC25" s="170"/>
      <c r="BD25" s="40"/>
      <c r="BE25" s="41"/>
      <c r="BF25" s="41"/>
      <c r="BG25" s="41"/>
      <c r="BH25" s="42"/>
      <c r="BM25" s="2">
        <f t="shared" si="0"/>
        <v>0</v>
      </c>
      <c r="BN25" s="2">
        <f>IF((OR($AY$25="",$BB$25="")),0,IF($BM$25&lt;0,0)+IF($BM$25=0,1)+IF($BM$25&gt;0,3))</f>
        <v>0</v>
      </c>
      <c r="BO25" s="2">
        <f>IF((OR($AY$25="",$BB$25="")),0,IF($BM$25&lt;0,3)+IF($BM$25=0,1)+IF($BM$25&gt;0,0))</f>
        <v>0</v>
      </c>
      <c r="BP25" s="2">
        <f t="shared" si="1"/>
        <v>0</v>
      </c>
    </row>
    <row r="26" spans="2:68" ht="18" thickBot="1">
      <c r="B26" s="192">
        <v>4</v>
      </c>
      <c r="C26" s="193"/>
      <c r="D26" s="197">
        <v>2</v>
      </c>
      <c r="E26" s="198"/>
      <c r="F26" s="198"/>
      <c r="G26" s="199"/>
      <c r="H26" s="197" t="s">
        <v>13</v>
      </c>
      <c r="I26" s="198"/>
      <c r="J26" s="199"/>
      <c r="K26" s="188">
        <f>IF((BD25=""),K24+BN14,BD25)</f>
        <v>0.38333333333333336</v>
      </c>
      <c r="L26" s="189"/>
      <c r="M26" s="189"/>
      <c r="N26" s="189"/>
      <c r="O26" s="190"/>
      <c r="P26" s="176" t="str">
        <f>AF19</f>
        <v>TV 1919 Dornholzhausen 2</v>
      </c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3" t="s">
        <v>11</v>
      </c>
      <c r="AH26" s="177" t="str">
        <f>AF20</f>
        <v>JSG Buseck/Rödgen 2</v>
      </c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81"/>
      <c r="AY26" s="162"/>
      <c r="AZ26" s="163"/>
      <c r="BA26" s="14" t="s">
        <v>10</v>
      </c>
      <c r="BB26" s="163"/>
      <c r="BC26" s="171"/>
      <c r="BD26" s="43"/>
      <c r="BE26" s="44"/>
      <c r="BF26" s="44"/>
      <c r="BG26" s="44"/>
      <c r="BH26" s="45"/>
      <c r="BM26" s="2">
        <f t="shared" si="0"/>
        <v>0</v>
      </c>
      <c r="BN26" s="2">
        <f>IF((OR($AY$26="",$BB$26="")),0,IF($BM$26&lt;0,0)+IF($BM$26=0,1)+IF($BM$26&gt;0,3))</f>
        <v>0</v>
      </c>
      <c r="BO26" s="2">
        <f>IF((OR($AY$26="",$BB$26="")),0,IF($BM$26&lt;0,3)+IF($BM$26=0,1)+IF($BM$26&gt;0,0))</f>
        <v>0</v>
      </c>
      <c r="BP26" s="2">
        <f t="shared" si="1"/>
        <v>0</v>
      </c>
    </row>
    <row r="27" spans="2:68" ht="17.25">
      <c r="B27" s="128">
        <v>5</v>
      </c>
      <c r="C27" s="191"/>
      <c r="D27" s="194">
        <v>1</v>
      </c>
      <c r="E27" s="195"/>
      <c r="F27" s="195"/>
      <c r="G27" s="196"/>
      <c r="H27" s="194" t="s">
        <v>12</v>
      </c>
      <c r="I27" s="195"/>
      <c r="J27" s="196"/>
      <c r="K27" s="200">
        <f>IF((BD27=""),K25+BN14,BD27)</f>
        <v>0.3916666666666667</v>
      </c>
      <c r="L27" s="88"/>
      <c r="M27" s="88"/>
      <c r="N27" s="88"/>
      <c r="O27" s="201"/>
      <c r="P27" s="166" t="str">
        <f>D17</f>
        <v>TS Gießen 1</v>
      </c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1" t="s">
        <v>11</v>
      </c>
      <c r="AH27" s="167" t="str">
        <f>D19</f>
        <v>TV 1919 Dornholzhausen 1</v>
      </c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83"/>
      <c r="AY27" s="155"/>
      <c r="AZ27" s="156"/>
      <c r="BA27" s="12" t="s">
        <v>10</v>
      </c>
      <c r="BB27" s="156"/>
      <c r="BC27" s="170"/>
      <c r="BD27" s="40"/>
      <c r="BE27" s="41"/>
      <c r="BF27" s="41"/>
      <c r="BG27" s="41"/>
      <c r="BH27" s="42"/>
      <c r="BM27" s="2">
        <f t="shared" si="0"/>
        <v>0</v>
      </c>
      <c r="BN27" s="2">
        <f>IF((OR($AY$27="",$BB$27="")),0,IF($BM$27&lt;0,0)+IF($BM$27=0,1)+IF($BM$27&gt;0,3))</f>
        <v>0</v>
      </c>
      <c r="BO27" s="2">
        <f>IF((OR($AY$27="",$BB$27="")),0,IF($BM$27&lt;0,3)+IF($BM$27=0,1)+IF($BM$27&gt;0,0))</f>
        <v>0</v>
      </c>
      <c r="BP27" s="2">
        <f t="shared" si="1"/>
        <v>0</v>
      </c>
    </row>
    <row r="28" spans="2:68" ht="18" thickBot="1">
      <c r="B28" s="138">
        <v>6</v>
      </c>
      <c r="C28" s="208"/>
      <c r="D28" s="211">
        <v>2</v>
      </c>
      <c r="E28" s="212"/>
      <c r="F28" s="212"/>
      <c r="G28" s="213"/>
      <c r="H28" s="211" t="s">
        <v>12</v>
      </c>
      <c r="I28" s="212"/>
      <c r="J28" s="213"/>
      <c r="K28" s="202">
        <f>IF((BD27=""),K26+BN14,BD27)</f>
        <v>0.3916666666666667</v>
      </c>
      <c r="L28" s="203"/>
      <c r="M28" s="203"/>
      <c r="N28" s="203"/>
      <c r="O28" s="204"/>
      <c r="P28" s="168" t="str">
        <f>D18</f>
        <v>FC Gießen 1</v>
      </c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5" t="s">
        <v>11</v>
      </c>
      <c r="AH28" s="169" t="str">
        <f>D20</f>
        <v>JSG Buseck/Rödgen 1</v>
      </c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84"/>
      <c r="AY28" s="157"/>
      <c r="AZ28" s="158"/>
      <c r="BA28" s="16" t="s">
        <v>10</v>
      </c>
      <c r="BB28" s="158"/>
      <c r="BC28" s="172"/>
      <c r="BD28" s="43"/>
      <c r="BE28" s="44"/>
      <c r="BF28" s="44"/>
      <c r="BG28" s="44"/>
      <c r="BH28" s="45"/>
      <c r="BM28" s="2">
        <f t="shared" si="0"/>
        <v>0</v>
      </c>
      <c r="BN28" s="2">
        <f>IF((OR($AY$28="",$BB$28="")),0,IF($BM$28&lt;0,0)+IF($BM$28=0,1)+IF($BM$28&gt;0,3))</f>
        <v>0</v>
      </c>
      <c r="BO28" s="2">
        <f>IF((OR($AY$28="",$BB$28="")),0,IF($BM$28&lt;0,3)+IF($BM$28=0,1)+IF($BM$28&gt;0,0))</f>
        <v>0</v>
      </c>
      <c r="BP28" s="2">
        <f t="shared" si="1"/>
        <v>0</v>
      </c>
    </row>
    <row r="29" spans="2:68" ht="17.25">
      <c r="B29" s="209">
        <v>7</v>
      </c>
      <c r="C29" s="210"/>
      <c r="D29" s="214">
        <v>1</v>
      </c>
      <c r="E29" s="215"/>
      <c r="F29" s="215"/>
      <c r="G29" s="216"/>
      <c r="H29" s="214" t="s">
        <v>13</v>
      </c>
      <c r="I29" s="215"/>
      <c r="J29" s="216"/>
      <c r="K29" s="205">
        <f>IF((BD29=""),K27+BN14,BD29)</f>
        <v>0.4000000000000001</v>
      </c>
      <c r="L29" s="206"/>
      <c r="M29" s="206"/>
      <c r="N29" s="206"/>
      <c r="O29" s="207"/>
      <c r="P29" s="182" t="str">
        <f>AF17</f>
        <v>TS Gießen 2</v>
      </c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" t="s">
        <v>11</v>
      </c>
      <c r="AH29" s="179" t="str">
        <f>AF19</f>
        <v>TV 1919 Dornholzhausen 2</v>
      </c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  <c r="AX29" s="180"/>
      <c r="AY29" s="178"/>
      <c r="AZ29" s="173"/>
      <c r="BA29" s="18" t="s">
        <v>10</v>
      </c>
      <c r="BB29" s="173"/>
      <c r="BC29" s="174"/>
      <c r="BD29" s="40"/>
      <c r="BE29" s="41"/>
      <c r="BF29" s="41"/>
      <c r="BG29" s="41"/>
      <c r="BH29" s="42"/>
      <c r="BM29" s="2">
        <f t="shared" si="0"/>
        <v>0</v>
      </c>
      <c r="BN29" s="2">
        <f>IF((OR($AY$29="",$BB$29="")),0,IF($BM$29&lt;0,0)+IF($BM$29=0,1)+IF($BM$29&gt;0,3))</f>
        <v>0</v>
      </c>
      <c r="BO29" s="2">
        <f>IF((OR($AY$29="",$BB$29="")),0,IF($BM$29&lt;0,3)+IF($BM$29=0,1)+IF($BM$29&gt;0,0))</f>
        <v>0</v>
      </c>
      <c r="BP29" s="2">
        <f t="shared" si="1"/>
        <v>0</v>
      </c>
    </row>
    <row r="30" spans="2:68" ht="18" thickBot="1">
      <c r="B30" s="192">
        <v>8</v>
      </c>
      <c r="C30" s="193"/>
      <c r="D30" s="197">
        <v>2</v>
      </c>
      <c r="E30" s="198"/>
      <c r="F30" s="198"/>
      <c r="G30" s="199"/>
      <c r="H30" s="197" t="s">
        <v>13</v>
      </c>
      <c r="I30" s="198"/>
      <c r="J30" s="199"/>
      <c r="K30" s="188">
        <f>IF((BD29=""),K28+BN14,BD29)</f>
        <v>0.4000000000000001</v>
      </c>
      <c r="L30" s="189"/>
      <c r="M30" s="189"/>
      <c r="N30" s="189"/>
      <c r="O30" s="190"/>
      <c r="P30" s="176" t="str">
        <f>AF18</f>
        <v>FC Gießen 2</v>
      </c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3" t="s">
        <v>11</v>
      </c>
      <c r="AH30" s="177" t="str">
        <f>AF20</f>
        <v>JSG Buseck/Rödgen 2</v>
      </c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81"/>
      <c r="AY30" s="162"/>
      <c r="AZ30" s="163"/>
      <c r="BA30" s="14" t="s">
        <v>10</v>
      </c>
      <c r="BB30" s="163"/>
      <c r="BC30" s="171"/>
      <c r="BD30" s="43"/>
      <c r="BE30" s="44"/>
      <c r="BF30" s="44"/>
      <c r="BG30" s="44"/>
      <c r="BH30" s="45"/>
      <c r="BM30" s="2">
        <f t="shared" si="0"/>
        <v>0</v>
      </c>
      <c r="BN30" s="2">
        <f>IF((OR($AY$30="",$BB$30="")),0,IF($BM$30&lt;0,0)+IF($BM$30=0,1)+IF($BM$30&gt;0,3))</f>
        <v>0</v>
      </c>
      <c r="BO30" s="2">
        <f>IF((OR($AY$30="",$BB$30="")),0,IF($BM$30&lt;0,3)+IF($BM$30=0,1)+IF($BM$30&gt;0,0))</f>
        <v>0</v>
      </c>
      <c r="BP30" s="2">
        <f t="shared" si="1"/>
        <v>0</v>
      </c>
    </row>
    <row r="31" spans="2:68" ht="17.25">
      <c r="B31" s="128">
        <v>9</v>
      </c>
      <c r="C31" s="191"/>
      <c r="D31" s="194">
        <v>1</v>
      </c>
      <c r="E31" s="195"/>
      <c r="F31" s="195"/>
      <c r="G31" s="196"/>
      <c r="H31" s="194" t="s">
        <v>12</v>
      </c>
      <c r="I31" s="195"/>
      <c r="J31" s="196"/>
      <c r="K31" s="185">
        <f>IF((BD31=""),K29+BN14,BD31)</f>
        <v>0.40833333333333344</v>
      </c>
      <c r="L31" s="186"/>
      <c r="M31" s="186"/>
      <c r="N31" s="186"/>
      <c r="O31" s="187"/>
      <c r="P31" s="166" t="str">
        <f>D18</f>
        <v>FC Gießen 1</v>
      </c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1" t="s">
        <v>11</v>
      </c>
      <c r="AH31" s="167" t="str">
        <f>D19</f>
        <v>TV 1919 Dornholzhausen 1</v>
      </c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83"/>
      <c r="AY31" s="155"/>
      <c r="AZ31" s="156"/>
      <c r="BA31" s="12" t="s">
        <v>10</v>
      </c>
      <c r="BB31" s="156"/>
      <c r="BC31" s="170"/>
      <c r="BD31" s="40"/>
      <c r="BE31" s="41"/>
      <c r="BF31" s="41"/>
      <c r="BG31" s="41"/>
      <c r="BH31" s="42"/>
      <c r="BM31" s="2">
        <f t="shared" si="0"/>
        <v>0</v>
      </c>
      <c r="BN31" s="2">
        <f>IF((OR($AY$31="",$BB$31="")),0,IF($BM$31&lt;0,0)+IF($BM$31=0,1)+IF($BM$31&gt;0,3))</f>
        <v>0</v>
      </c>
      <c r="BO31" s="2">
        <f>IF((OR($AY$31="",$BB$31="")),0,IF($BM$31&lt;0,3)+IF($BM$31=0,1)+IF($BM$31&gt;0,0))</f>
        <v>0</v>
      </c>
      <c r="BP31" s="2">
        <f t="shared" si="1"/>
        <v>0</v>
      </c>
    </row>
    <row r="32" spans="2:68" ht="18" thickBot="1">
      <c r="B32" s="192">
        <v>10</v>
      </c>
      <c r="C32" s="193"/>
      <c r="D32" s="197">
        <v>2</v>
      </c>
      <c r="E32" s="198"/>
      <c r="F32" s="198"/>
      <c r="G32" s="199"/>
      <c r="H32" s="197" t="s">
        <v>12</v>
      </c>
      <c r="I32" s="198"/>
      <c r="J32" s="199"/>
      <c r="K32" s="188">
        <f>IF((BD31=""),K30+BN14,BD31)</f>
        <v>0.40833333333333344</v>
      </c>
      <c r="L32" s="189"/>
      <c r="M32" s="189"/>
      <c r="N32" s="189"/>
      <c r="O32" s="190"/>
      <c r="P32" s="176" t="str">
        <f>D20</f>
        <v>JSG Buseck/Rödgen 1</v>
      </c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3" t="s">
        <v>11</v>
      </c>
      <c r="AH32" s="177" t="str">
        <f>D17</f>
        <v>TS Gießen 1</v>
      </c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  <c r="AX32" s="181"/>
      <c r="AY32" s="162"/>
      <c r="AZ32" s="163"/>
      <c r="BA32" s="14" t="s">
        <v>10</v>
      </c>
      <c r="BB32" s="163"/>
      <c r="BC32" s="171"/>
      <c r="BD32" s="43"/>
      <c r="BE32" s="44"/>
      <c r="BF32" s="44"/>
      <c r="BG32" s="44"/>
      <c r="BH32" s="45"/>
      <c r="BM32" s="2">
        <f t="shared" si="0"/>
        <v>0</v>
      </c>
      <c r="BN32" s="2">
        <f>IF((OR($AY$32="",$BB$32="")),0,IF($BM$32&lt;0,0)+IF($BM$32=0,1)+IF($BM$32&gt;0,3))</f>
        <v>0</v>
      </c>
      <c r="BO32" s="2">
        <f>IF((OR($AY$32="",$BB$32="")),0,IF($BM$32&lt;0,3)+IF($BM$32=0,1)+IF($BM$32&gt;0,0))</f>
        <v>0</v>
      </c>
      <c r="BP32" s="2">
        <f t="shared" si="1"/>
        <v>0</v>
      </c>
    </row>
    <row r="33" spans="2:68" ht="17.25">
      <c r="B33" s="128">
        <v>11</v>
      </c>
      <c r="C33" s="191"/>
      <c r="D33" s="194">
        <v>1</v>
      </c>
      <c r="E33" s="195"/>
      <c r="F33" s="195"/>
      <c r="G33" s="196"/>
      <c r="H33" s="194" t="s">
        <v>13</v>
      </c>
      <c r="I33" s="195"/>
      <c r="J33" s="196"/>
      <c r="K33" s="185">
        <f>IF((BD33=""),K31+BN14,BD33)</f>
        <v>0.4166666666666668</v>
      </c>
      <c r="L33" s="186"/>
      <c r="M33" s="186"/>
      <c r="N33" s="186"/>
      <c r="O33" s="187"/>
      <c r="P33" s="166" t="str">
        <f>AF18</f>
        <v>FC Gießen 2</v>
      </c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1" t="s">
        <v>11</v>
      </c>
      <c r="AH33" s="167" t="str">
        <f>AF19</f>
        <v>TV 1919 Dornholzhausen 2</v>
      </c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83"/>
      <c r="AY33" s="155"/>
      <c r="AZ33" s="156"/>
      <c r="BA33" s="12" t="s">
        <v>10</v>
      </c>
      <c r="BB33" s="156"/>
      <c r="BC33" s="170"/>
      <c r="BD33" s="40"/>
      <c r="BE33" s="41"/>
      <c r="BF33" s="41"/>
      <c r="BG33" s="41"/>
      <c r="BH33" s="42"/>
      <c r="BM33" s="2">
        <f t="shared" si="0"/>
        <v>0</v>
      </c>
      <c r="BN33" s="2">
        <f>IF((OR($AY$33="",$BB$33="")),0,IF($BM$33&lt;0,0)+IF($BM$33=0,1)+IF($BM$33&gt;0,3))</f>
        <v>0</v>
      </c>
      <c r="BO33" s="2">
        <f>IF((OR($AY$33="",$BB$33="")),0,IF($BM$33&lt;0,3)+IF($BM$33=0,1)+IF($BM$33&gt;0,0))</f>
        <v>0</v>
      </c>
      <c r="BP33" s="2">
        <f t="shared" si="1"/>
        <v>0</v>
      </c>
    </row>
    <row r="34" spans="2:68" ht="18" thickBot="1">
      <c r="B34" s="192">
        <v>12</v>
      </c>
      <c r="C34" s="193"/>
      <c r="D34" s="197">
        <v>2</v>
      </c>
      <c r="E34" s="198"/>
      <c r="F34" s="198"/>
      <c r="G34" s="199"/>
      <c r="H34" s="197" t="s">
        <v>13</v>
      </c>
      <c r="I34" s="198"/>
      <c r="J34" s="199"/>
      <c r="K34" s="188">
        <f>IF((BD33=""),K32+BN14,BD33)</f>
        <v>0.4166666666666668</v>
      </c>
      <c r="L34" s="189"/>
      <c r="M34" s="189"/>
      <c r="N34" s="189"/>
      <c r="O34" s="190"/>
      <c r="P34" s="176" t="str">
        <f>AF20</f>
        <v>JSG Buseck/Rödgen 2</v>
      </c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3" t="s">
        <v>11</v>
      </c>
      <c r="AH34" s="177" t="str">
        <f>AF17</f>
        <v>TS Gießen 2</v>
      </c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7"/>
      <c r="AX34" s="181"/>
      <c r="AY34" s="162"/>
      <c r="AZ34" s="163"/>
      <c r="BA34" s="14" t="s">
        <v>10</v>
      </c>
      <c r="BB34" s="163"/>
      <c r="BC34" s="171"/>
      <c r="BD34" s="46"/>
      <c r="BE34" s="47"/>
      <c r="BF34" s="47"/>
      <c r="BG34" s="47"/>
      <c r="BH34" s="48"/>
      <c r="BM34" s="2">
        <f t="shared" si="0"/>
        <v>0</v>
      </c>
      <c r="BN34" s="2">
        <f>IF((OR($AY$34="",$BB$34="")),0,IF($BM$34&lt;0,0)+IF($BM$34=0,1)+IF($BM$34&gt;0,3))</f>
        <v>0</v>
      </c>
      <c r="BO34" s="2">
        <f>IF((OR($AY$34="",$BB$34="")),0,IF($BM$34&lt;0,3)+IF($BM$34=0,1)+IF($BM$34&gt;0,0))</f>
        <v>0</v>
      </c>
      <c r="BP34" s="2">
        <f t="shared" si="1"/>
        <v>0</v>
      </c>
    </row>
    <row r="35" ht="18" thickBot="1"/>
    <row r="36" spans="2:69" ht="18.75" thickBot="1">
      <c r="B36" s="219" t="s">
        <v>19</v>
      </c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8"/>
      <c r="U36" s="219" t="s">
        <v>20</v>
      </c>
      <c r="V36" s="217"/>
      <c r="W36" s="218"/>
      <c r="X36" s="219" t="s">
        <v>21</v>
      </c>
      <c r="Y36" s="217"/>
      <c r="Z36" s="218"/>
      <c r="AA36" s="219" t="s">
        <v>22</v>
      </c>
      <c r="AB36" s="217"/>
      <c r="AC36" s="217"/>
      <c r="AD36" s="217"/>
      <c r="AE36" s="218"/>
      <c r="AF36" s="217" t="s">
        <v>23</v>
      </c>
      <c r="AG36" s="217"/>
      <c r="AH36" s="218"/>
      <c r="BM36" s="2" t="s">
        <v>31</v>
      </c>
      <c r="BN36" s="2" t="s">
        <v>32</v>
      </c>
      <c r="BO36" s="2" t="s">
        <v>33</v>
      </c>
      <c r="BP36" s="2" t="s">
        <v>18</v>
      </c>
      <c r="BQ36" s="2" t="s">
        <v>15</v>
      </c>
    </row>
    <row r="37" spans="2:76" ht="18">
      <c r="B37" s="128" t="s">
        <v>3</v>
      </c>
      <c r="C37" s="129"/>
      <c r="D37" s="90" t="str">
        <f>$BS$37</f>
        <v>TV 1919 Dornholzhausen 1</v>
      </c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131"/>
      <c r="U37" s="220">
        <f>$BT$37</f>
        <v>0</v>
      </c>
      <c r="V37" s="221"/>
      <c r="W37" s="222"/>
      <c r="X37" s="128">
        <f>$BU$37</f>
        <v>0</v>
      </c>
      <c r="Y37" s="129"/>
      <c r="Z37" s="130"/>
      <c r="AA37" s="128">
        <f>$BV$37</f>
        <v>0</v>
      </c>
      <c r="AB37" s="129"/>
      <c r="AC37" s="19" t="s">
        <v>10</v>
      </c>
      <c r="AD37" s="129">
        <f>$BW$37</f>
        <v>0</v>
      </c>
      <c r="AE37" s="130"/>
      <c r="AF37" s="128">
        <f>$BX$37</f>
        <v>0</v>
      </c>
      <c r="AG37" s="129"/>
      <c r="AH37" s="130"/>
      <c r="BM37" s="2">
        <f>BN23+BN27+BO32</f>
        <v>0</v>
      </c>
      <c r="BN37" s="2">
        <f>AY23+AY27+BB32</f>
        <v>0</v>
      </c>
      <c r="BO37" s="2">
        <f>BB23+BB27+AY32</f>
        <v>0</v>
      </c>
      <c r="BP37" s="2">
        <f>BP23+BP27+BP32</f>
        <v>0</v>
      </c>
      <c r="BQ37" s="2">
        <f>BN37-BO37</f>
        <v>0</v>
      </c>
      <c r="BS37" s="2" t="str">
        <f>$D$19</f>
        <v>TV 1919 Dornholzhausen 1</v>
      </c>
      <c r="BT37" s="2">
        <f>$BP$39</f>
        <v>0</v>
      </c>
      <c r="BU37" s="2">
        <f>$BM$39</f>
        <v>0</v>
      </c>
      <c r="BV37" s="2">
        <f>$BN$39</f>
        <v>0</v>
      </c>
      <c r="BW37" s="2">
        <f>$BO$39</f>
        <v>0</v>
      </c>
      <c r="BX37" s="2">
        <f>$BQ$39</f>
        <v>0</v>
      </c>
    </row>
    <row r="38" spans="2:76" ht="18">
      <c r="B38" s="135" t="s">
        <v>4</v>
      </c>
      <c r="C38" s="136"/>
      <c r="D38" s="132" t="str">
        <f>$BS$38</f>
        <v>FC Gießen 1</v>
      </c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4"/>
      <c r="U38" s="135">
        <f>$BT$38</f>
        <v>0</v>
      </c>
      <c r="V38" s="136"/>
      <c r="W38" s="137"/>
      <c r="X38" s="135">
        <f>$BU$38</f>
        <v>0</v>
      </c>
      <c r="Y38" s="136"/>
      <c r="Z38" s="137"/>
      <c r="AA38" s="135">
        <f>$BV$38</f>
        <v>0</v>
      </c>
      <c r="AB38" s="136"/>
      <c r="AC38" s="20" t="s">
        <v>10</v>
      </c>
      <c r="AD38" s="136">
        <f>$BW$38</f>
        <v>0</v>
      </c>
      <c r="AE38" s="137"/>
      <c r="AF38" s="135">
        <f>$BX$38</f>
        <v>0</v>
      </c>
      <c r="AG38" s="136"/>
      <c r="AH38" s="137"/>
      <c r="BM38" s="2">
        <f>BO23+BN28+BN31</f>
        <v>0</v>
      </c>
      <c r="BN38" s="2">
        <f>BB23+AY28+AY31</f>
        <v>0</v>
      </c>
      <c r="BO38" s="2">
        <f>AY23+BB28+BB31</f>
        <v>0</v>
      </c>
      <c r="BP38" s="2">
        <f>BP23+BP28+BP31</f>
        <v>0</v>
      </c>
      <c r="BQ38" s="2">
        <f>BN38-BO38</f>
        <v>0</v>
      </c>
      <c r="BS38" s="2" t="str">
        <f>$D$18</f>
        <v>FC Gießen 1</v>
      </c>
      <c r="BT38" s="2">
        <f>$BP$38</f>
        <v>0</v>
      </c>
      <c r="BU38" s="2">
        <f>$BM$38</f>
        <v>0</v>
      </c>
      <c r="BV38" s="2">
        <f>$BN$38</f>
        <v>0</v>
      </c>
      <c r="BW38" s="2">
        <f>$BO$38</f>
        <v>0</v>
      </c>
      <c r="BX38" s="2">
        <f>$BQ$38</f>
        <v>0</v>
      </c>
    </row>
    <row r="39" spans="2:76" ht="18">
      <c r="B39" s="135" t="s">
        <v>5</v>
      </c>
      <c r="C39" s="136"/>
      <c r="D39" s="132" t="str">
        <f>$BS$39</f>
        <v>TS Gießen 1</v>
      </c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4"/>
      <c r="U39" s="135">
        <f>$BT$39</f>
        <v>0</v>
      </c>
      <c r="V39" s="136"/>
      <c r="W39" s="137"/>
      <c r="X39" s="135">
        <f>$BU$39</f>
        <v>0</v>
      </c>
      <c r="Y39" s="136"/>
      <c r="Z39" s="137"/>
      <c r="AA39" s="135">
        <f>$BV$39</f>
        <v>0</v>
      </c>
      <c r="AB39" s="136"/>
      <c r="AC39" s="20" t="s">
        <v>10</v>
      </c>
      <c r="AD39" s="136">
        <f>$BW$39</f>
        <v>0</v>
      </c>
      <c r="AE39" s="137"/>
      <c r="AF39" s="135">
        <f>$BX$39</f>
        <v>0</v>
      </c>
      <c r="AG39" s="136"/>
      <c r="AH39" s="137"/>
      <c r="BM39" s="2">
        <f>BN24+BO27+BO31</f>
        <v>0</v>
      </c>
      <c r="BN39" s="2">
        <f>AY24+BB27+BB31</f>
        <v>0</v>
      </c>
      <c r="BO39" s="2">
        <f>BB24+AY27+AY31</f>
        <v>0</v>
      </c>
      <c r="BP39" s="2">
        <f>BP24+BP27+BP31</f>
        <v>0</v>
      </c>
      <c r="BQ39" s="2">
        <f>BN39-BO39</f>
        <v>0</v>
      </c>
      <c r="BS39" s="2" t="str">
        <f>$D$17</f>
        <v>TS Gießen 1</v>
      </c>
      <c r="BT39" s="2">
        <f>$BP$37</f>
        <v>0</v>
      </c>
      <c r="BU39" s="2">
        <f>$BM$37</f>
        <v>0</v>
      </c>
      <c r="BV39" s="2">
        <f>$BN$37</f>
        <v>0</v>
      </c>
      <c r="BW39" s="2">
        <f>$BO$37</f>
        <v>0</v>
      </c>
      <c r="BX39" s="2">
        <f>$BQ$37</f>
        <v>0</v>
      </c>
    </row>
    <row r="40" spans="2:76" ht="18" thickBot="1">
      <c r="B40" s="192" t="s">
        <v>6</v>
      </c>
      <c r="C40" s="236"/>
      <c r="D40" s="228" t="str">
        <f>$BS$40</f>
        <v>JSG Buseck/Rödgen 1</v>
      </c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30"/>
      <c r="U40" s="138">
        <f>$BT$40</f>
        <v>0</v>
      </c>
      <c r="V40" s="139"/>
      <c r="W40" s="140"/>
      <c r="X40" s="138">
        <f>$BU$40</f>
        <v>0</v>
      </c>
      <c r="Y40" s="139"/>
      <c r="Z40" s="140"/>
      <c r="AA40" s="138">
        <f>$BV$40</f>
        <v>0</v>
      </c>
      <c r="AB40" s="139"/>
      <c r="AC40" s="21" t="s">
        <v>10</v>
      </c>
      <c r="AD40" s="139">
        <f>$BW$40</f>
        <v>0</v>
      </c>
      <c r="AE40" s="140"/>
      <c r="AF40" s="138">
        <f>$BX$40</f>
        <v>0</v>
      </c>
      <c r="AG40" s="139"/>
      <c r="AH40" s="140"/>
      <c r="BM40" s="2">
        <f>BO24+BO28+BN32</f>
        <v>0</v>
      </c>
      <c r="BN40" s="2">
        <f>BB24+BB28+AY32</f>
        <v>0</v>
      </c>
      <c r="BO40" s="2">
        <f>AY24+AY28+BB32</f>
        <v>0</v>
      </c>
      <c r="BP40" s="2">
        <f>BP24+BP28+BP32</f>
        <v>0</v>
      </c>
      <c r="BQ40" s="2">
        <f>BN40-BO40</f>
        <v>0</v>
      </c>
      <c r="BS40" s="2" t="str">
        <f>$D$20</f>
        <v>JSG Buseck/Rödgen 1</v>
      </c>
      <c r="BT40" s="2">
        <f>$BP$40</f>
        <v>0</v>
      </c>
      <c r="BU40" s="2">
        <f>$BM$40</f>
        <v>0</v>
      </c>
      <c r="BV40" s="2">
        <f>$BN$40</f>
        <v>0</v>
      </c>
      <c r="BW40" s="2">
        <f>$BO$40</f>
        <v>0</v>
      </c>
      <c r="BX40" s="2">
        <f>$BQ$40</f>
        <v>0</v>
      </c>
    </row>
    <row r="41" ht="18" thickBot="1"/>
    <row r="42" spans="2:69" ht="18" thickBot="1">
      <c r="B42" s="245" t="s">
        <v>25</v>
      </c>
      <c r="C42" s="223"/>
      <c r="D42" s="223"/>
      <c r="E42" s="223"/>
      <c r="F42" s="223"/>
      <c r="G42" s="223"/>
      <c r="H42" s="223"/>
      <c r="I42" s="223"/>
      <c r="J42" s="223"/>
      <c r="K42" s="223"/>
      <c r="L42" s="223"/>
      <c r="M42" s="223"/>
      <c r="N42" s="223"/>
      <c r="O42" s="223"/>
      <c r="P42" s="223"/>
      <c r="Q42" s="223"/>
      <c r="R42" s="223"/>
      <c r="S42" s="223"/>
      <c r="T42" s="224"/>
      <c r="U42" s="246" t="s">
        <v>20</v>
      </c>
      <c r="V42" s="247"/>
      <c r="W42" s="248"/>
      <c r="X42" s="246" t="s">
        <v>21</v>
      </c>
      <c r="Y42" s="247"/>
      <c r="Z42" s="248"/>
      <c r="AA42" s="245" t="s">
        <v>22</v>
      </c>
      <c r="AB42" s="223"/>
      <c r="AC42" s="223"/>
      <c r="AD42" s="223"/>
      <c r="AE42" s="224"/>
      <c r="AF42" s="223" t="s">
        <v>23</v>
      </c>
      <c r="AG42" s="223"/>
      <c r="AH42" s="224"/>
      <c r="BM42" s="2" t="s">
        <v>31</v>
      </c>
      <c r="BN42" s="2" t="s">
        <v>32</v>
      </c>
      <c r="BO42" s="2" t="s">
        <v>33</v>
      </c>
      <c r="BP42" s="2" t="s">
        <v>18</v>
      </c>
      <c r="BQ42" s="2" t="s">
        <v>15</v>
      </c>
    </row>
    <row r="43" spans="2:76" ht="17.25">
      <c r="B43" s="128" t="s">
        <v>3</v>
      </c>
      <c r="C43" s="129"/>
      <c r="D43" s="90" t="str">
        <f>$BS$43</f>
        <v>JSG Buseck/Rödgen 2</v>
      </c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225">
        <f>$BT$43</f>
        <v>0</v>
      </c>
      <c r="V43" s="226"/>
      <c r="W43" s="231"/>
      <c r="X43" s="225">
        <f>$BU$43</f>
        <v>0</v>
      </c>
      <c r="Y43" s="226"/>
      <c r="Z43" s="227"/>
      <c r="AA43" s="129">
        <f>$BV$43</f>
        <v>0</v>
      </c>
      <c r="AB43" s="129"/>
      <c r="AC43" s="19" t="s">
        <v>10</v>
      </c>
      <c r="AD43" s="129">
        <f>$BW$43</f>
        <v>0</v>
      </c>
      <c r="AE43" s="130"/>
      <c r="AF43" s="128">
        <f>$BX$43</f>
        <v>0</v>
      </c>
      <c r="AG43" s="129"/>
      <c r="AH43" s="130"/>
      <c r="BM43" s="2">
        <f>BN25+BN29+BO34</f>
        <v>0</v>
      </c>
      <c r="BN43" s="2">
        <f>AY25+AY29+BB34</f>
        <v>0</v>
      </c>
      <c r="BO43" s="2">
        <f>BB25+BB29+AY34</f>
        <v>0</v>
      </c>
      <c r="BP43" s="2">
        <f>BP25+BP29+BP34</f>
        <v>0</v>
      </c>
      <c r="BQ43" s="2">
        <f>BN43-BO43</f>
        <v>0</v>
      </c>
      <c r="BS43" s="2" t="str">
        <f>$AF$20</f>
        <v>JSG Buseck/Rödgen 2</v>
      </c>
      <c r="BT43" s="2">
        <f>$BP$46</f>
        <v>0</v>
      </c>
      <c r="BU43" s="2">
        <f>$BM$46</f>
        <v>0</v>
      </c>
      <c r="BV43" s="2">
        <f>$BN$46</f>
        <v>0</v>
      </c>
      <c r="BW43" s="2">
        <f>$BO$46</f>
        <v>0</v>
      </c>
      <c r="BX43" s="2">
        <f>$BQ$46</f>
        <v>0</v>
      </c>
    </row>
    <row r="44" spans="2:76" ht="17.25">
      <c r="B44" s="135" t="s">
        <v>4</v>
      </c>
      <c r="C44" s="136"/>
      <c r="D44" s="132" t="str">
        <f>$BS$44</f>
        <v>TV 1919 Dornholzhausen 2</v>
      </c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232">
        <f>$BT$44</f>
        <v>0</v>
      </c>
      <c r="V44" s="233"/>
      <c r="W44" s="234"/>
      <c r="X44" s="232">
        <f>$BU$44</f>
        <v>0</v>
      </c>
      <c r="Y44" s="233"/>
      <c r="Z44" s="235"/>
      <c r="AA44" s="136">
        <f>$BV$44</f>
        <v>0</v>
      </c>
      <c r="AB44" s="136"/>
      <c r="AC44" s="20" t="s">
        <v>10</v>
      </c>
      <c r="AD44" s="136">
        <f>$BW$44</f>
        <v>0</v>
      </c>
      <c r="AE44" s="137"/>
      <c r="AF44" s="135">
        <f>$BX$44</f>
        <v>0</v>
      </c>
      <c r="AG44" s="136"/>
      <c r="AH44" s="137"/>
      <c r="BM44" s="2">
        <f>BO25+BN30+BN33</f>
        <v>0</v>
      </c>
      <c r="BN44" s="2">
        <f>BB25+AY30+AY33</f>
        <v>0</v>
      </c>
      <c r="BO44" s="2">
        <f>AY25+BB30+BB33</f>
        <v>0</v>
      </c>
      <c r="BP44" s="2">
        <f>BP25+BP30+BP33</f>
        <v>0</v>
      </c>
      <c r="BQ44" s="2">
        <f>BN44-BO44</f>
        <v>0</v>
      </c>
      <c r="BS44" s="2" t="str">
        <f>$AF$19</f>
        <v>TV 1919 Dornholzhausen 2</v>
      </c>
      <c r="BT44" s="2">
        <f>$BP$45</f>
        <v>0</v>
      </c>
      <c r="BU44" s="2">
        <f>$BM$45</f>
        <v>0</v>
      </c>
      <c r="BV44" s="2">
        <f>$BN$45</f>
        <v>0</v>
      </c>
      <c r="BW44" s="2">
        <f>$BO$45</f>
        <v>0</v>
      </c>
      <c r="BX44" s="2">
        <f>$BQ$45</f>
        <v>0</v>
      </c>
    </row>
    <row r="45" spans="2:76" ht="17.25">
      <c r="B45" s="135" t="s">
        <v>5</v>
      </c>
      <c r="C45" s="136"/>
      <c r="D45" s="132" t="str">
        <f>$BS$45</f>
        <v>FC Gießen 2</v>
      </c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232">
        <f>$BT$45</f>
        <v>0</v>
      </c>
      <c r="V45" s="233"/>
      <c r="W45" s="234"/>
      <c r="X45" s="232">
        <f>$BU$45</f>
        <v>0</v>
      </c>
      <c r="Y45" s="233"/>
      <c r="Z45" s="235"/>
      <c r="AA45" s="136">
        <f>$BV$45</f>
        <v>0</v>
      </c>
      <c r="AB45" s="136"/>
      <c r="AC45" s="20" t="s">
        <v>10</v>
      </c>
      <c r="AD45" s="136">
        <f>$BW$45</f>
        <v>0</v>
      </c>
      <c r="AE45" s="137"/>
      <c r="AF45" s="135">
        <f>$BX$45</f>
        <v>0</v>
      </c>
      <c r="AG45" s="136"/>
      <c r="AH45" s="137"/>
      <c r="BM45" s="2">
        <f>BN26+BO29+BO33</f>
        <v>0</v>
      </c>
      <c r="BN45" s="2">
        <f>AY26+BB29+BB33</f>
        <v>0</v>
      </c>
      <c r="BO45" s="2">
        <f>BB26+AY29+AY33</f>
        <v>0</v>
      </c>
      <c r="BP45" s="2">
        <f>BP26+BP29+BP33</f>
        <v>0</v>
      </c>
      <c r="BQ45" s="2">
        <f>BN45-BO45</f>
        <v>0</v>
      </c>
      <c r="BS45" s="2" t="str">
        <f>$AF$18</f>
        <v>FC Gießen 2</v>
      </c>
      <c r="BT45" s="2">
        <f>$BP$44</f>
        <v>0</v>
      </c>
      <c r="BU45" s="2">
        <f>$BM$44</f>
        <v>0</v>
      </c>
      <c r="BV45" s="2">
        <f>$BN$44</f>
        <v>0</v>
      </c>
      <c r="BW45" s="2">
        <f>$BO$44</f>
        <v>0</v>
      </c>
      <c r="BX45" s="2">
        <f>$BQ$44</f>
        <v>0</v>
      </c>
    </row>
    <row r="46" spans="2:76" ht="18" thickBot="1">
      <c r="B46" s="192" t="s">
        <v>6</v>
      </c>
      <c r="C46" s="236"/>
      <c r="D46" s="238" t="str">
        <f>$BS$46</f>
        <v>TS Gießen 2</v>
      </c>
      <c r="E46" s="239"/>
      <c r="F46" s="239"/>
      <c r="G46" s="239"/>
      <c r="H46" s="239"/>
      <c r="I46" s="239"/>
      <c r="J46" s="239"/>
      <c r="K46" s="239"/>
      <c r="L46" s="239"/>
      <c r="M46" s="239"/>
      <c r="N46" s="239"/>
      <c r="O46" s="239"/>
      <c r="P46" s="239"/>
      <c r="Q46" s="239"/>
      <c r="R46" s="239"/>
      <c r="S46" s="239"/>
      <c r="T46" s="239"/>
      <c r="U46" s="240">
        <f>$BT$46</f>
        <v>0</v>
      </c>
      <c r="V46" s="241"/>
      <c r="W46" s="242"/>
      <c r="X46" s="240">
        <f>$BU$46</f>
        <v>0</v>
      </c>
      <c r="Y46" s="241"/>
      <c r="Z46" s="243"/>
      <c r="AA46" s="236">
        <f>$BV$46</f>
        <v>0</v>
      </c>
      <c r="AB46" s="236"/>
      <c r="AC46" s="21" t="s">
        <v>10</v>
      </c>
      <c r="AD46" s="236">
        <f>$BW$46</f>
        <v>0</v>
      </c>
      <c r="AE46" s="237"/>
      <c r="AF46" s="192">
        <f>$BX$46</f>
        <v>0</v>
      </c>
      <c r="AG46" s="236"/>
      <c r="AH46" s="237"/>
      <c r="BM46" s="2">
        <f>BO26+BO30+BN34</f>
        <v>0</v>
      </c>
      <c r="BN46" s="2">
        <f>BB26+BB30+AY34</f>
        <v>0</v>
      </c>
      <c r="BO46" s="2">
        <f>AY26+AY30+BB34</f>
        <v>0</v>
      </c>
      <c r="BP46" s="2">
        <f>BP26+BP30+BP34</f>
        <v>0</v>
      </c>
      <c r="BQ46" s="2">
        <f>BN46-BO46</f>
        <v>0</v>
      </c>
      <c r="BS46" s="2" t="str">
        <f>$AF$17</f>
        <v>TS Gießen 2</v>
      </c>
      <c r="BT46" s="2">
        <f>$BP$43</f>
        <v>0</v>
      </c>
      <c r="BU46" s="2">
        <f>$BM$43</f>
        <v>0</v>
      </c>
      <c r="BV46" s="2">
        <f>$BN$43</f>
        <v>0</v>
      </c>
      <c r="BW46" s="2">
        <f>$BO$43</f>
        <v>0</v>
      </c>
      <c r="BX46" s="2">
        <f>$BQ$43</f>
        <v>0</v>
      </c>
    </row>
    <row r="47" ht="18" thickBot="1"/>
    <row r="48" spans="2:55" ht="18" thickBot="1">
      <c r="B48" s="103" t="s">
        <v>34</v>
      </c>
      <c r="C48" s="104"/>
      <c r="D48" s="103" t="s">
        <v>8</v>
      </c>
      <c r="E48" s="105"/>
      <c r="F48" s="105"/>
      <c r="G48" s="105"/>
      <c r="H48" s="103" t="s">
        <v>0</v>
      </c>
      <c r="I48" s="105"/>
      <c r="J48" s="105"/>
      <c r="K48" s="105"/>
      <c r="L48" s="104"/>
      <c r="M48" s="103" t="s">
        <v>35</v>
      </c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4"/>
      <c r="AY48" s="103" t="s">
        <v>9</v>
      </c>
      <c r="AZ48" s="105"/>
      <c r="BA48" s="105"/>
      <c r="BB48" s="105"/>
      <c r="BC48" s="104"/>
    </row>
    <row r="49" spans="2:65" ht="18" thickBot="1">
      <c r="B49" s="82">
        <v>13</v>
      </c>
      <c r="C49" s="83"/>
      <c r="D49" s="84">
        <v>1</v>
      </c>
      <c r="E49" s="85"/>
      <c r="F49" s="85"/>
      <c r="G49" s="86"/>
      <c r="H49" s="87">
        <f>K33+BN14</f>
        <v>0.42500000000000016</v>
      </c>
      <c r="I49" s="88"/>
      <c r="J49" s="88"/>
      <c r="K49" s="88"/>
      <c r="L49" s="89"/>
      <c r="M49" s="90">
        <f>IF(U40=0,"",D40)</f>
      </c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22" t="s">
        <v>11</v>
      </c>
      <c r="AG49" s="92">
        <f>IF(U46=0,"",D46)</f>
      </c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3"/>
      <c r="AY49" s="94"/>
      <c r="AZ49" s="95"/>
      <c r="BA49" s="23" t="s">
        <v>10</v>
      </c>
      <c r="BB49" s="95"/>
      <c r="BC49" s="96"/>
      <c r="BD49" s="37"/>
      <c r="BE49" s="38"/>
      <c r="BF49" s="38"/>
      <c r="BG49" s="38"/>
      <c r="BH49" s="38"/>
      <c r="BI49" s="38"/>
      <c r="BJ49" s="38"/>
      <c r="BK49" s="38"/>
      <c r="BL49" s="39"/>
      <c r="BM49" s="2">
        <f>AY49-BB49</f>
        <v>0</v>
      </c>
    </row>
    <row r="50" spans="2:55" ht="12.75" customHeight="1" thickBot="1">
      <c r="B50" s="24"/>
      <c r="C50" s="25"/>
      <c r="D50" s="26"/>
      <c r="E50" s="27"/>
      <c r="F50" s="27"/>
      <c r="G50" s="28"/>
      <c r="H50" s="26"/>
      <c r="I50" s="27"/>
      <c r="J50" s="27"/>
      <c r="K50" s="27"/>
      <c r="L50" s="28"/>
      <c r="M50" s="70" t="s">
        <v>36</v>
      </c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29"/>
      <c r="AG50" s="71" t="s">
        <v>37</v>
      </c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2"/>
      <c r="AY50" s="27"/>
      <c r="AZ50" s="27"/>
      <c r="BA50" s="27"/>
      <c r="BB50" s="27"/>
      <c r="BC50" s="28"/>
    </row>
    <row r="51" ht="12.75" customHeight="1" thickBot="1">
      <c r="BS51" s="30"/>
    </row>
    <row r="52" spans="2:71" ht="18" thickBot="1">
      <c r="B52" s="100" t="s">
        <v>34</v>
      </c>
      <c r="C52" s="101"/>
      <c r="D52" s="100" t="s">
        <v>8</v>
      </c>
      <c r="E52" s="102"/>
      <c r="F52" s="102"/>
      <c r="G52" s="102"/>
      <c r="H52" s="100" t="s">
        <v>0</v>
      </c>
      <c r="I52" s="102"/>
      <c r="J52" s="102"/>
      <c r="K52" s="102"/>
      <c r="L52" s="101"/>
      <c r="M52" s="100" t="s">
        <v>38</v>
      </c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1"/>
      <c r="AY52" s="100" t="s">
        <v>9</v>
      </c>
      <c r="AZ52" s="102"/>
      <c r="BA52" s="102"/>
      <c r="BB52" s="102"/>
      <c r="BC52" s="101"/>
      <c r="BS52" s="31" t="s">
        <v>54</v>
      </c>
    </row>
    <row r="53" spans="2:71" ht="18" thickBot="1">
      <c r="B53" s="82">
        <v>14</v>
      </c>
      <c r="C53" s="83"/>
      <c r="D53" s="84">
        <v>1</v>
      </c>
      <c r="E53" s="85"/>
      <c r="F53" s="85"/>
      <c r="G53" s="86"/>
      <c r="H53" s="87">
        <f>H49</f>
        <v>0.42500000000000016</v>
      </c>
      <c r="I53" s="88"/>
      <c r="J53" s="88"/>
      <c r="K53" s="88"/>
      <c r="L53" s="89"/>
      <c r="M53" s="90">
        <f>IF(U39=0,"",D39)</f>
      </c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22" t="s">
        <v>11</v>
      </c>
      <c r="AG53" s="92">
        <f>IF(U45=0,"",D45)</f>
      </c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3"/>
      <c r="AY53" s="94"/>
      <c r="AZ53" s="95"/>
      <c r="BA53" s="23" t="s">
        <v>10</v>
      </c>
      <c r="BB53" s="95"/>
      <c r="BC53" s="96"/>
      <c r="BD53" s="37"/>
      <c r="BE53" s="38"/>
      <c r="BF53" s="38"/>
      <c r="BG53" s="38"/>
      <c r="BH53" s="38"/>
      <c r="BI53" s="38"/>
      <c r="BJ53" s="38"/>
      <c r="BK53" s="38"/>
      <c r="BL53" s="39"/>
      <c r="BM53" s="2">
        <f>AY53-BB53</f>
        <v>0</v>
      </c>
      <c r="BS53" s="31" t="s">
        <v>55</v>
      </c>
    </row>
    <row r="54" spans="2:55" ht="12.75" customHeight="1" thickBot="1">
      <c r="B54" s="24"/>
      <c r="C54" s="25"/>
      <c r="D54" s="26"/>
      <c r="E54" s="27"/>
      <c r="F54" s="27"/>
      <c r="G54" s="28"/>
      <c r="H54" s="26"/>
      <c r="I54" s="27"/>
      <c r="J54" s="27"/>
      <c r="K54" s="27"/>
      <c r="L54" s="28"/>
      <c r="M54" s="70" t="s">
        <v>41</v>
      </c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29"/>
      <c r="AG54" s="71" t="s">
        <v>42</v>
      </c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2"/>
      <c r="AY54" s="27"/>
      <c r="AZ54" s="27"/>
      <c r="BA54" s="27"/>
      <c r="BB54" s="27"/>
      <c r="BC54" s="28"/>
    </row>
    <row r="55" ht="12.75" customHeight="1" thickBot="1"/>
    <row r="56" spans="2:55" ht="18" thickBot="1">
      <c r="B56" s="97" t="s">
        <v>34</v>
      </c>
      <c r="C56" s="99"/>
      <c r="D56" s="97" t="s">
        <v>8</v>
      </c>
      <c r="E56" s="98"/>
      <c r="F56" s="98"/>
      <c r="G56" s="98"/>
      <c r="H56" s="97" t="s">
        <v>0</v>
      </c>
      <c r="I56" s="98"/>
      <c r="J56" s="98"/>
      <c r="K56" s="98"/>
      <c r="L56" s="99"/>
      <c r="M56" s="97" t="s">
        <v>39</v>
      </c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9"/>
      <c r="AY56" s="97" t="s">
        <v>9</v>
      </c>
      <c r="AZ56" s="98"/>
      <c r="BA56" s="98"/>
      <c r="BB56" s="98"/>
      <c r="BC56" s="99"/>
    </row>
    <row r="57" spans="2:65" ht="18" thickBot="1">
      <c r="B57" s="82">
        <v>15</v>
      </c>
      <c r="C57" s="83"/>
      <c r="D57" s="84">
        <v>1</v>
      </c>
      <c r="E57" s="85"/>
      <c r="F57" s="85"/>
      <c r="G57" s="86"/>
      <c r="H57" s="87">
        <f>H49+BN14</f>
        <v>0.4333333333333335</v>
      </c>
      <c r="I57" s="88"/>
      <c r="J57" s="88"/>
      <c r="K57" s="88"/>
      <c r="L57" s="89"/>
      <c r="M57" s="90">
        <f>IF(U38=0,"",D38)</f>
      </c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22" t="s">
        <v>11</v>
      </c>
      <c r="AG57" s="92">
        <f>IF(U44=0,"",D44)</f>
      </c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3"/>
      <c r="AY57" s="94"/>
      <c r="AZ57" s="95"/>
      <c r="BA57" s="23" t="s">
        <v>10</v>
      </c>
      <c r="BB57" s="95"/>
      <c r="BC57" s="96"/>
      <c r="BD57" s="37"/>
      <c r="BE57" s="38"/>
      <c r="BF57" s="38"/>
      <c r="BG57" s="38"/>
      <c r="BH57" s="38"/>
      <c r="BI57" s="38"/>
      <c r="BJ57" s="38"/>
      <c r="BK57" s="38"/>
      <c r="BL57" s="39"/>
      <c r="BM57" s="2">
        <f>AY57-BB57</f>
        <v>0</v>
      </c>
    </row>
    <row r="58" spans="2:55" ht="12.75" customHeight="1" thickBot="1">
      <c r="B58" s="24"/>
      <c r="C58" s="25"/>
      <c r="D58" s="26"/>
      <c r="E58" s="27"/>
      <c r="F58" s="27"/>
      <c r="G58" s="28"/>
      <c r="H58" s="26"/>
      <c r="I58" s="27"/>
      <c r="J58" s="27"/>
      <c r="K58" s="27"/>
      <c r="L58" s="28"/>
      <c r="M58" s="70" t="s">
        <v>43</v>
      </c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29"/>
      <c r="AG58" s="71" t="s">
        <v>44</v>
      </c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2"/>
      <c r="AY58" s="27"/>
      <c r="AZ58" s="27"/>
      <c r="BA58" s="27"/>
      <c r="BB58" s="27"/>
      <c r="BC58" s="28"/>
    </row>
    <row r="59" ht="12.75" customHeight="1" thickBot="1"/>
    <row r="60" spans="2:55" ht="18" thickBot="1">
      <c r="B60" s="79" t="s">
        <v>34</v>
      </c>
      <c r="C60" s="81"/>
      <c r="D60" s="79" t="s">
        <v>8</v>
      </c>
      <c r="E60" s="80"/>
      <c r="F60" s="80"/>
      <c r="G60" s="80"/>
      <c r="H60" s="79" t="s">
        <v>0</v>
      </c>
      <c r="I60" s="80"/>
      <c r="J60" s="80"/>
      <c r="K60" s="80"/>
      <c r="L60" s="81"/>
      <c r="M60" s="79" t="s">
        <v>40</v>
      </c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1"/>
      <c r="AY60" s="79" t="s">
        <v>9</v>
      </c>
      <c r="AZ60" s="80"/>
      <c r="BA60" s="80"/>
      <c r="BB60" s="80"/>
      <c r="BC60" s="81"/>
    </row>
    <row r="61" spans="2:65" ht="18" thickBot="1">
      <c r="B61" s="82">
        <v>16</v>
      </c>
      <c r="C61" s="83"/>
      <c r="D61" s="84">
        <v>1</v>
      </c>
      <c r="E61" s="85"/>
      <c r="F61" s="85"/>
      <c r="G61" s="86"/>
      <c r="H61" s="87">
        <f>H57</f>
        <v>0.4333333333333335</v>
      </c>
      <c r="I61" s="88"/>
      <c r="J61" s="88"/>
      <c r="K61" s="88"/>
      <c r="L61" s="89"/>
      <c r="M61" s="90">
        <f>IF(U37=0,"",D37)</f>
      </c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19" t="s">
        <v>11</v>
      </c>
      <c r="AG61" s="92">
        <f>IF(U43=0,"",D43)</f>
      </c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3"/>
      <c r="AY61" s="94"/>
      <c r="AZ61" s="95"/>
      <c r="BA61" s="23" t="s">
        <v>10</v>
      </c>
      <c r="BB61" s="95"/>
      <c r="BC61" s="96"/>
      <c r="BD61" s="37"/>
      <c r="BE61" s="38"/>
      <c r="BF61" s="38"/>
      <c r="BG61" s="38"/>
      <c r="BH61" s="38"/>
      <c r="BI61" s="38"/>
      <c r="BJ61" s="38"/>
      <c r="BK61" s="38"/>
      <c r="BL61" s="39"/>
      <c r="BM61" s="2">
        <f>AY61-BB61</f>
        <v>0</v>
      </c>
    </row>
    <row r="62" spans="2:55" ht="12.75" customHeight="1" thickBot="1">
      <c r="B62" s="24"/>
      <c r="C62" s="25"/>
      <c r="D62" s="26"/>
      <c r="E62" s="27"/>
      <c r="F62" s="27"/>
      <c r="G62" s="28"/>
      <c r="H62" s="26"/>
      <c r="I62" s="27"/>
      <c r="J62" s="27"/>
      <c r="K62" s="27"/>
      <c r="L62" s="28"/>
      <c r="M62" s="70" t="s">
        <v>45</v>
      </c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29"/>
      <c r="AG62" s="71" t="s">
        <v>46</v>
      </c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2"/>
      <c r="AY62" s="27"/>
      <c r="AZ62" s="27"/>
      <c r="BA62" s="27"/>
      <c r="BB62" s="27"/>
      <c r="BC62" s="28"/>
    </row>
    <row r="63" ht="18" thickBot="1"/>
    <row r="64" spans="13:50" ht="18" thickBot="1">
      <c r="M64" s="73" t="s">
        <v>47</v>
      </c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75"/>
    </row>
    <row r="65" spans="13:50" ht="17.25">
      <c r="M65" s="76" t="s">
        <v>3</v>
      </c>
      <c r="N65" s="77"/>
      <c r="O65" s="78"/>
      <c r="P65" s="61">
        <f>IF((OR(AY61="",BB61="")),"",IF(BM61&gt;0,M61,AG61))</f>
      </c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3"/>
    </row>
    <row r="66" spans="13:50" ht="17.25">
      <c r="M66" s="55" t="s">
        <v>4</v>
      </c>
      <c r="N66" s="56"/>
      <c r="O66" s="57"/>
      <c r="P66" s="64">
        <f>IF((OR(AY61="",BB61="")),"",IF(BM61&gt;0,AG61,M61))</f>
      </c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6"/>
    </row>
    <row r="67" spans="13:50" ht="17.25">
      <c r="M67" s="55" t="s">
        <v>5</v>
      </c>
      <c r="N67" s="56"/>
      <c r="O67" s="57"/>
      <c r="P67" s="64">
        <f>IF((OR(AY57="",BB57="")),"",IF(BM57&gt;0,M57,AG57))</f>
      </c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6"/>
    </row>
    <row r="68" spans="13:50" ht="17.25">
      <c r="M68" s="55" t="s">
        <v>6</v>
      </c>
      <c r="N68" s="56"/>
      <c r="O68" s="57"/>
      <c r="P68" s="64">
        <f>IF((OR(AY57="",BB57="")),"",IF(BM57&gt;0,AG57,M57))</f>
      </c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6"/>
    </row>
    <row r="69" spans="13:50" ht="17.25">
      <c r="M69" s="55" t="s">
        <v>48</v>
      </c>
      <c r="N69" s="56"/>
      <c r="O69" s="57"/>
      <c r="P69" s="64">
        <f>IF((OR(AY53="",BB53="")),"",IF(BM53&gt;0,M53,AG53))</f>
      </c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6"/>
    </row>
    <row r="70" spans="13:50" ht="17.25">
      <c r="M70" s="55" t="s">
        <v>49</v>
      </c>
      <c r="N70" s="56"/>
      <c r="O70" s="57"/>
      <c r="P70" s="64">
        <f>IF((OR(AY53="",BB53="")),"",IF(BM53&gt;0,AG53,M53))</f>
      </c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6"/>
    </row>
    <row r="71" spans="13:50" ht="17.25">
      <c r="M71" s="55" t="s">
        <v>50</v>
      </c>
      <c r="N71" s="56"/>
      <c r="O71" s="57"/>
      <c r="P71" s="64">
        <f>IF((OR(AY49="",BB49="")),"",IF(BM49&gt;0,M49,AG49))</f>
      </c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6"/>
    </row>
    <row r="72" spans="13:50" ht="18" thickBot="1">
      <c r="M72" s="58" t="s">
        <v>51</v>
      </c>
      <c r="N72" s="59"/>
      <c r="O72" s="60"/>
      <c r="P72" s="67">
        <f>IF((OR(AY49="",BB49="")),"",IF(BM49&gt;0,AG49,M49))</f>
      </c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9"/>
    </row>
  </sheetData>
  <sheetProtection password="F4F0" sheet="1" objects="1" scenarios="1"/>
  <mergeCells count="296">
    <mergeCell ref="AA46:AB46"/>
    <mergeCell ref="U45:W45"/>
    <mergeCell ref="X45:Z45"/>
    <mergeCell ref="AA45:AB45"/>
    <mergeCell ref="D45:T45"/>
    <mergeCell ref="T14:X14"/>
    <mergeCell ref="L14:M14"/>
    <mergeCell ref="X36:Z36"/>
    <mergeCell ref="AA36:AE36"/>
    <mergeCell ref="D25:G25"/>
    <mergeCell ref="Q8:AZ8"/>
    <mergeCell ref="Q9:AZ9"/>
    <mergeCell ref="Q10:AZ10"/>
    <mergeCell ref="AJ12:AQ12"/>
    <mergeCell ref="L12:X12"/>
    <mergeCell ref="E8:P8"/>
    <mergeCell ref="E9:P9"/>
    <mergeCell ref="E10:P10"/>
    <mergeCell ref="E12:K12"/>
    <mergeCell ref="AD46:AE46"/>
    <mergeCell ref="N14:O14"/>
    <mergeCell ref="AA42:AE42"/>
    <mergeCell ref="B42:T42"/>
    <mergeCell ref="U42:W42"/>
    <mergeCell ref="X42:Z42"/>
    <mergeCell ref="B38:C38"/>
    <mergeCell ref="B39:C39"/>
    <mergeCell ref="B40:C40"/>
    <mergeCell ref="X38:Z38"/>
    <mergeCell ref="B43:C43"/>
    <mergeCell ref="AD40:AE40"/>
    <mergeCell ref="D43:T43"/>
    <mergeCell ref="AF46:AH46"/>
    <mergeCell ref="AA44:AB44"/>
    <mergeCell ref="B46:C46"/>
    <mergeCell ref="D46:T46"/>
    <mergeCell ref="U46:W46"/>
    <mergeCell ref="X46:Z46"/>
    <mergeCell ref="AF44:AH44"/>
    <mergeCell ref="AF45:AH45"/>
    <mergeCell ref="B44:C44"/>
    <mergeCell ref="D44:T44"/>
    <mergeCell ref="U44:W44"/>
    <mergeCell ref="X44:Z44"/>
    <mergeCell ref="AD44:AE44"/>
    <mergeCell ref="AD45:AE45"/>
    <mergeCell ref="B45:C45"/>
    <mergeCell ref="AF42:AH42"/>
    <mergeCell ref="X43:Z43"/>
    <mergeCell ref="AA43:AB43"/>
    <mergeCell ref="AD43:AE43"/>
    <mergeCell ref="AF43:AH43"/>
    <mergeCell ref="D39:T39"/>
    <mergeCell ref="D40:T40"/>
    <mergeCell ref="X40:Z40"/>
    <mergeCell ref="X39:Z39"/>
    <mergeCell ref="U43:W43"/>
    <mergeCell ref="AF38:AH38"/>
    <mergeCell ref="AF39:AH39"/>
    <mergeCell ref="AF40:AH40"/>
    <mergeCell ref="AA38:AB38"/>
    <mergeCell ref="AA39:AB39"/>
    <mergeCell ref="AA40:AB40"/>
    <mergeCell ref="AD38:AE38"/>
    <mergeCell ref="AD39:AE39"/>
    <mergeCell ref="AF36:AH36"/>
    <mergeCell ref="B37:C37"/>
    <mergeCell ref="U36:W36"/>
    <mergeCell ref="AA37:AB37"/>
    <mergeCell ref="AD37:AE37"/>
    <mergeCell ref="AF37:AH37"/>
    <mergeCell ref="U37:W37"/>
    <mergeCell ref="B36:T36"/>
    <mergeCell ref="D26:G26"/>
    <mergeCell ref="H31:J31"/>
    <mergeCell ref="H32:J32"/>
    <mergeCell ref="H33:J33"/>
    <mergeCell ref="H34:J34"/>
    <mergeCell ref="H27:J27"/>
    <mergeCell ref="H28:J28"/>
    <mergeCell ref="H29:J29"/>
    <mergeCell ref="H30:J30"/>
    <mergeCell ref="D33:G33"/>
    <mergeCell ref="D34:G34"/>
    <mergeCell ref="D27:G27"/>
    <mergeCell ref="D28:G28"/>
    <mergeCell ref="D29:G29"/>
    <mergeCell ref="D30:G30"/>
    <mergeCell ref="D31:G31"/>
    <mergeCell ref="D32:G32"/>
    <mergeCell ref="B31:C31"/>
    <mergeCell ref="B32:C32"/>
    <mergeCell ref="B33:C33"/>
    <mergeCell ref="B34:C34"/>
    <mergeCell ref="B27:C27"/>
    <mergeCell ref="B28:C28"/>
    <mergeCell ref="B29:C29"/>
    <mergeCell ref="B30:C30"/>
    <mergeCell ref="K31:O31"/>
    <mergeCell ref="K32:O32"/>
    <mergeCell ref="K23:O23"/>
    <mergeCell ref="K24:O24"/>
    <mergeCell ref="K25:O25"/>
    <mergeCell ref="K26:O26"/>
    <mergeCell ref="K27:O27"/>
    <mergeCell ref="K28:O28"/>
    <mergeCell ref="K29:O29"/>
    <mergeCell ref="K30:O30"/>
    <mergeCell ref="B23:C23"/>
    <mergeCell ref="B24:C24"/>
    <mergeCell ref="B25:C25"/>
    <mergeCell ref="B26:C26"/>
    <mergeCell ref="H23:J23"/>
    <mergeCell ref="H24:J24"/>
    <mergeCell ref="H25:J25"/>
    <mergeCell ref="H26:J26"/>
    <mergeCell ref="D23:G23"/>
    <mergeCell ref="D24:G24"/>
    <mergeCell ref="AH33:AX33"/>
    <mergeCell ref="AH34:AX34"/>
    <mergeCell ref="P33:AF33"/>
    <mergeCell ref="P34:AF34"/>
    <mergeCell ref="K33:O33"/>
    <mergeCell ref="K34:O34"/>
    <mergeCell ref="P31:AF31"/>
    <mergeCell ref="P32:AF32"/>
    <mergeCell ref="AH31:AX31"/>
    <mergeCell ref="AH32:AX32"/>
    <mergeCell ref="AH23:AX23"/>
    <mergeCell ref="AH24:AX24"/>
    <mergeCell ref="AH25:AX25"/>
    <mergeCell ref="AH26:AX26"/>
    <mergeCell ref="AH27:AX27"/>
    <mergeCell ref="AH28:AX28"/>
    <mergeCell ref="AY29:AZ29"/>
    <mergeCell ref="AY30:AZ30"/>
    <mergeCell ref="AH29:AX29"/>
    <mergeCell ref="AH30:AX30"/>
    <mergeCell ref="P29:AF29"/>
    <mergeCell ref="P30:AF30"/>
    <mergeCell ref="P23:AF23"/>
    <mergeCell ref="P24:AF24"/>
    <mergeCell ref="P25:AF25"/>
    <mergeCell ref="P26:AF26"/>
    <mergeCell ref="BB23:BC23"/>
    <mergeCell ref="BB24:BC24"/>
    <mergeCell ref="BB25:BC25"/>
    <mergeCell ref="BB26:BC26"/>
    <mergeCell ref="BB33:BC33"/>
    <mergeCell ref="BB34:BC34"/>
    <mergeCell ref="AY33:AZ33"/>
    <mergeCell ref="AY34:AZ34"/>
    <mergeCell ref="BB27:BC27"/>
    <mergeCell ref="BB28:BC28"/>
    <mergeCell ref="BB31:BC31"/>
    <mergeCell ref="BB32:BC32"/>
    <mergeCell ref="BB29:BC29"/>
    <mergeCell ref="BB30:BC30"/>
    <mergeCell ref="AY31:AZ31"/>
    <mergeCell ref="AY32:AZ32"/>
    <mergeCell ref="AY22:BC22"/>
    <mergeCell ref="P22:AX22"/>
    <mergeCell ref="P27:AF27"/>
    <mergeCell ref="P28:AF28"/>
    <mergeCell ref="AY23:AZ23"/>
    <mergeCell ref="AY24:AZ24"/>
    <mergeCell ref="AY25:AZ25"/>
    <mergeCell ref="AY26:AZ26"/>
    <mergeCell ref="AY27:AZ27"/>
    <mergeCell ref="AY28:AZ28"/>
    <mergeCell ref="B19:C19"/>
    <mergeCell ref="B20:C20"/>
    <mergeCell ref="D19:AA19"/>
    <mergeCell ref="D20:AA20"/>
    <mergeCell ref="B22:C22"/>
    <mergeCell ref="D22:G22"/>
    <mergeCell ref="H22:J22"/>
    <mergeCell ref="K22:O22"/>
    <mergeCell ref="AF20:BC20"/>
    <mergeCell ref="AD19:AE19"/>
    <mergeCell ref="AD20:AE20"/>
    <mergeCell ref="B17:C17"/>
    <mergeCell ref="B18:C18"/>
    <mergeCell ref="D17:AA17"/>
    <mergeCell ref="D18:AA18"/>
    <mergeCell ref="AD17:AE17"/>
    <mergeCell ref="AD18:AE18"/>
    <mergeCell ref="AF17:BC17"/>
    <mergeCell ref="AF18:BC18"/>
    <mergeCell ref="AY48:BC48"/>
    <mergeCell ref="M48:AX48"/>
    <mergeCell ref="X37:Z37"/>
    <mergeCell ref="D37:T37"/>
    <mergeCell ref="D38:T38"/>
    <mergeCell ref="AF19:BC19"/>
    <mergeCell ref="U38:W38"/>
    <mergeCell ref="U39:W39"/>
    <mergeCell ref="U40:W40"/>
    <mergeCell ref="E2:AZ2"/>
    <mergeCell ref="E4:AZ4"/>
    <mergeCell ref="E6:AZ6"/>
    <mergeCell ref="B16:AA16"/>
    <mergeCell ref="AD16:BC16"/>
    <mergeCell ref="AD12:AI12"/>
    <mergeCell ref="AD14:AI14"/>
    <mergeCell ref="AJ14:AM14"/>
    <mergeCell ref="E14:K14"/>
    <mergeCell ref="P14:S14"/>
    <mergeCell ref="B48:C48"/>
    <mergeCell ref="D48:G48"/>
    <mergeCell ref="H48:L48"/>
    <mergeCell ref="B49:C49"/>
    <mergeCell ref="D49:G49"/>
    <mergeCell ref="H49:L49"/>
    <mergeCell ref="M52:AX52"/>
    <mergeCell ref="AY49:AZ49"/>
    <mergeCell ref="BB49:BC49"/>
    <mergeCell ref="M50:AE50"/>
    <mergeCell ref="AG50:AX50"/>
    <mergeCell ref="AY52:BC52"/>
    <mergeCell ref="AG49:AX49"/>
    <mergeCell ref="M49:AE49"/>
    <mergeCell ref="AG53:AX53"/>
    <mergeCell ref="AY53:AZ53"/>
    <mergeCell ref="BB53:BC53"/>
    <mergeCell ref="B52:C52"/>
    <mergeCell ref="D52:G52"/>
    <mergeCell ref="B53:C53"/>
    <mergeCell ref="D53:G53"/>
    <mergeCell ref="H53:L53"/>
    <mergeCell ref="M53:AE53"/>
    <mergeCell ref="H52:L52"/>
    <mergeCell ref="M54:AE54"/>
    <mergeCell ref="AG54:AX54"/>
    <mergeCell ref="B56:C56"/>
    <mergeCell ref="D56:G56"/>
    <mergeCell ref="H56:L56"/>
    <mergeCell ref="M56:AX56"/>
    <mergeCell ref="AY56:BC56"/>
    <mergeCell ref="B57:C57"/>
    <mergeCell ref="D57:G57"/>
    <mergeCell ref="H57:L57"/>
    <mergeCell ref="M57:AE57"/>
    <mergeCell ref="AG57:AX57"/>
    <mergeCell ref="AY57:AZ57"/>
    <mergeCell ref="BB57:BC57"/>
    <mergeCell ref="M58:AE58"/>
    <mergeCell ref="AG58:AX58"/>
    <mergeCell ref="B60:C60"/>
    <mergeCell ref="D60:G60"/>
    <mergeCell ref="H60:L60"/>
    <mergeCell ref="M60:AX60"/>
    <mergeCell ref="AY60:BC60"/>
    <mergeCell ref="B61:C61"/>
    <mergeCell ref="D61:G61"/>
    <mergeCell ref="H61:L61"/>
    <mergeCell ref="M61:AE61"/>
    <mergeCell ref="AG61:AX61"/>
    <mergeCell ref="AY61:AZ61"/>
    <mergeCell ref="BB61:BC61"/>
    <mergeCell ref="M62:AE62"/>
    <mergeCell ref="AG62:AX62"/>
    <mergeCell ref="M64:AX64"/>
    <mergeCell ref="M65:O65"/>
    <mergeCell ref="P71:AX71"/>
    <mergeCell ref="M66:O66"/>
    <mergeCell ref="M67:O67"/>
    <mergeCell ref="M68:O68"/>
    <mergeCell ref="M69:O69"/>
    <mergeCell ref="M70:O70"/>
    <mergeCell ref="BD28:BH28"/>
    <mergeCell ref="M71:O71"/>
    <mergeCell ref="M72:O72"/>
    <mergeCell ref="P65:AX65"/>
    <mergeCell ref="P66:AX66"/>
    <mergeCell ref="P67:AX67"/>
    <mergeCell ref="P68:AX68"/>
    <mergeCell ref="P69:AX69"/>
    <mergeCell ref="P70:AX70"/>
    <mergeCell ref="P72:AX72"/>
    <mergeCell ref="BD22:BH22"/>
    <mergeCell ref="BD23:BH23"/>
    <mergeCell ref="BD24:BH24"/>
    <mergeCell ref="BD25:BH25"/>
    <mergeCell ref="BD26:BH26"/>
    <mergeCell ref="BD27:BH27"/>
    <mergeCell ref="BD49:BL49"/>
    <mergeCell ref="BD53:BL53"/>
    <mergeCell ref="BD57:BL57"/>
    <mergeCell ref="BD61:BL61"/>
    <mergeCell ref="BD29:BH29"/>
    <mergeCell ref="BD30:BH30"/>
    <mergeCell ref="BD31:BH31"/>
    <mergeCell ref="BD32:BH32"/>
    <mergeCell ref="BD33:BH33"/>
    <mergeCell ref="BD34:BH34"/>
  </mergeCells>
  <dataValidations count="1">
    <dataValidation type="list" showInputMessage="1" showErrorMessage="1" sqref="BD49:BL49 BD53:BL53 BD57:BL57 BD61:BL61">
      <formula1>$BS$51:$BS$53</formula1>
    </dataValidation>
  </dataValidations>
  <printOptions/>
  <pageMargins left="0.46" right="0.43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B2:CE77"/>
  <sheetViews>
    <sheetView zoomScalePageLayoutView="0" workbookViewId="0" topLeftCell="A40">
      <selection activeCell="AG66" sqref="AG66:AX66"/>
    </sheetView>
  </sheetViews>
  <sheetFormatPr defaultColWidth="1.7109375" defaultRowHeight="12.75"/>
  <cols>
    <col min="1" max="64" width="1.7109375" style="1" customWidth="1"/>
    <col min="65" max="65" width="1.7109375" style="2" customWidth="1"/>
    <col min="66" max="66" width="1.57421875" style="2" customWidth="1"/>
    <col min="67" max="67" width="5.7109375" style="2" customWidth="1"/>
    <col min="68" max="68" width="7.00390625" style="2" customWidth="1"/>
    <col min="69" max="69" width="6.7109375" style="2" customWidth="1"/>
    <col min="70" max="70" width="5.7109375" style="2" customWidth="1"/>
    <col min="71" max="71" width="18.7109375" style="2" customWidth="1"/>
    <col min="72" max="76" width="5.7109375" style="2" customWidth="1"/>
    <col min="77" max="89" width="5.7109375" style="1" customWidth="1"/>
    <col min="90" max="16384" width="1.7109375" style="1" customWidth="1"/>
  </cols>
  <sheetData>
    <row r="1" ht="18" thickBot="1"/>
    <row r="2" spans="5:76" s="3" customFormat="1" ht="30" thickBot="1">
      <c r="E2" s="332" t="str">
        <f>Tabelle1!E2</f>
        <v>JSG Buseck/Rödgen</v>
      </c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3"/>
      <c r="X2" s="333"/>
      <c r="Y2" s="333"/>
      <c r="Z2" s="333"/>
      <c r="AA2" s="333"/>
      <c r="AB2" s="333"/>
      <c r="AC2" s="333"/>
      <c r="AD2" s="333"/>
      <c r="AE2" s="333"/>
      <c r="AF2" s="333"/>
      <c r="AG2" s="333"/>
      <c r="AH2" s="333"/>
      <c r="AI2" s="333"/>
      <c r="AJ2" s="333"/>
      <c r="AK2" s="333"/>
      <c r="AL2" s="333"/>
      <c r="AM2" s="333"/>
      <c r="AN2" s="333"/>
      <c r="AO2" s="333"/>
      <c r="AP2" s="333"/>
      <c r="AQ2" s="333"/>
      <c r="AR2" s="333"/>
      <c r="AS2" s="333"/>
      <c r="AT2" s="333"/>
      <c r="AU2" s="333"/>
      <c r="AV2" s="333"/>
      <c r="AW2" s="333"/>
      <c r="AX2" s="333"/>
      <c r="AY2" s="333"/>
      <c r="AZ2" s="334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</row>
    <row r="3" ht="18" thickBot="1"/>
    <row r="4" spans="5:76" s="3" customFormat="1" ht="30" thickBot="1">
      <c r="E4" s="335" t="str">
        <f>Tabelle1!E4</f>
        <v>Wintercup 2024</v>
      </c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336"/>
      <c r="X4" s="336"/>
      <c r="Y4" s="336"/>
      <c r="Z4" s="336"/>
      <c r="AA4" s="336"/>
      <c r="AB4" s="336"/>
      <c r="AC4" s="336"/>
      <c r="AD4" s="336"/>
      <c r="AE4" s="336"/>
      <c r="AF4" s="336"/>
      <c r="AG4" s="336"/>
      <c r="AH4" s="336"/>
      <c r="AI4" s="336"/>
      <c r="AJ4" s="336"/>
      <c r="AK4" s="336"/>
      <c r="AL4" s="336"/>
      <c r="AM4" s="336"/>
      <c r="AN4" s="336"/>
      <c r="AO4" s="336"/>
      <c r="AP4" s="336"/>
      <c r="AQ4" s="336"/>
      <c r="AR4" s="336"/>
      <c r="AS4" s="336"/>
      <c r="AT4" s="336"/>
      <c r="AU4" s="336"/>
      <c r="AV4" s="336"/>
      <c r="AW4" s="336"/>
      <c r="AX4" s="336"/>
      <c r="AY4" s="336"/>
      <c r="AZ4" s="337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</row>
    <row r="5" ht="18" thickBot="1">
      <c r="CE5" s="4"/>
    </row>
    <row r="6" spans="5:76" s="5" customFormat="1" ht="23.25" thickBot="1">
      <c r="E6" s="338" t="str">
        <f>Tabelle1!E6</f>
        <v>G-Jugend FUNINO</v>
      </c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39"/>
      <c r="X6" s="339"/>
      <c r="Y6" s="339"/>
      <c r="Z6" s="339"/>
      <c r="AA6" s="339"/>
      <c r="AB6" s="339"/>
      <c r="AC6" s="339"/>
      <c r="AD6" s="339"/>
      <c r="AE6" s="339"/>
      <c r="AF6" s="339"/>
      <c r="AG6" s="339"/>
      <c r="AH6" s="339"/>
      <c r="AI6" s="339"/>
      <c r="AJ6" s="339"/>
      <c r="AK6" s="339"/>
      <c r="AL6" s="339"/>
      <c r="AM6" s="339"/>
      <c r="AN6" s="339"/>
      <c r="AO6" s="339"/>
      <c r="AP6" s="339"/>
      <c r="AQ6" s="339"/>
      <c r="AR6" s="339"/>
      <c r="AS6" s="339"/>
      <c r="AT6" s="339"/>
      <c r="AU6" s="339"/>
      <c r="AV6" s="339"/>
      <c r="AW6" s="339"/>
      <c r="AX6" s="339"/>
      <c r="AY6" s="339"/>
      <c r="AZ6" s="340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</row>
    <row r="7" ht="18" thickBot="1"/>
    <row r="8" spans="5:52" ht="22.5">
      <c r="E8" s="263" t="s">
        <v>53</v>
      </c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5"/>
      <c r="Q8" s="341" t="str">
        <f>IF(Tabelle1!Q8="","",Tabelle1!Q8)</f>
        <v>Willy - Czech - Halle</v>
      </c>
      <c r="R8" s="342"/>
      <c r="S8" s="342"/>
      <c r="T8" s="342"/>
      <c r="U8" s="342"/>
      <c r="V8" s="342"/>
      <c r="W8" s="342"/>
      <c r="X8" s="342"/>
      <c r="Y8" s="342"/>
      <c r="Z8" s="342"/>
      <c r="AA8" s="342"/>
      <c r="AB8" s="342"/>
      <c r="AC8" s="342"/>
      <c r="AD8" s="342"/>
      <c r="AE8" s="342"/>
      <c r="AF8" s="342"/>
      <c r="AG8" s="342"/>
      <c r="AH8" s="342"/>
      <c r="AI8" s="342"/>
      <c r="AJ8" s="342"/>
      <c r="AK8" s="342"/>
      <c r="AL8" s="342"/>
      <c r="AM8" s="342"/>
      <c r="AN8" s="342"/>
      <c r="AO8" s="342"/>
      <c r="AP8" s="342"/>
      <c r="AQ8" s="342"/>
      <c r="AR8" s="342"/>
      <c r="AS8" s="342"/>
      <c r="AT8" s="342"/>
      <c r="AU8" s="342"/>
      <c r="AV8" s="342"/>
      <c r="AW8" s="342"/>
      <c r="AX8" s="342"/>
      <c r="AY8" s="342"/>
      <c r="AZ8" s="343"/>
    </row>
    <row r="9" spans="5:52" ht="17.25">
      <c r="E9" s="266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8"/>
      <c r="Q9" s="344" t="str">
        <f>IF(Tabelle1!Q9="","",Tabelle1!Q9)</f>
        <v>Beuern</v>
      </c>
      <c r="R9" s="345"/>
      <c r="S9" s="345"/>
      <c r="T9" s="345"/>
      <c r="U9" s="345"/>
      <c r="V9" s="345"/>
      <c r="W9" s="345"/>
      <c r="X9" s="345"/>
      <c r="Y9" s="345"/>
      <c r="Z9" s="345"/>
      <c r="AA9" s="345"/>
      <c r="AB9" s="345"/>
      <c r="AC9" s="345"/>
      <c r="AD9" s="345"/>
      <c r="AE9" s="345"/>
      <c r="AF9" s="345"/>
      <c r="AG9" s="345"/>
      <c r="AH9" s="345"/>
      <c r="AI9" s="345"/>
      <c r="AJ9" s="345"/>
      <c r="AK9" s="345"/>
      <c r="AL9" s="345"/>
      <c r="AM9" s="345"/>
      <c r="AN9" s="345"/>
      <c r="AO9" s="345"/>
      <c r="AP9" s="345"/>
      <c r="AQ9" s="345"/>
      <c r="AR9" s="345"/>
      <c r="AS9" s="345"/>
      <c r="AT9" s="345"/>
      <c r="AU9" s="345"/>
      <c r="AV9" s="345"/>
      <c r="AW9" s="345"/>
      <c r="AX9" s="345"/>
      <c r="AY9" s="345"/>
      <c r="AZ9" s="346"/>
    </row>
    <row r="10" spans="5:76" s="6" customFormat="1" ht="18" thickBot="1">
      <c r="E10" s="269"/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1"/>
      <c r="Q10" s="269">
        <f>IF(Tabelle1!Q10="","",Tabelle1!Q10)</f>
      </c>
      <c r="R10" s="270"/>
      <c r="S10" s="270"/>
      <c r="T10" s="270"/>
      <c r="U10" s="270"/>
      <c r="V10" s="270"/>
      <c r="W10" s="270"/>
      <c r="X10" s="270"/>
      <c r="Y10" s="270"/>
      <c r="Z10" s="270"/>
      <c r="AA10" s="270"/>
      <c r="AB10" s="270"/>
      <c r="AC10" s="270"/>
      <c r="AD10" s="270"/>
      <c r="AE10" s="270"/>
      <c r="AF10" s="270"/>
      <c r="AG10" s="270"/>
      <c r="AH10" s="270"/>
      <c r="AI10" s="270"/>
      <c r="AJ10" s="270"/>
      <c r="AK10" s="270"/>
      <c r="AL10" s="270"/>
      <c r="AM10" s="270"/>
      <c r="AN10" s="270"/>
      <c r="AO10" s="270"/>
      <c r="AP10" s="270"/>
      <c r="AQ10" s="270"/>
      <c r="AR10" s="270"/>
      <c r="AS10" s="270"/>
      <c r="AT10" s="270"/>
      <c r="AU10" s="270"/>
      <c r="AV10" s="270"/>
      <c r="AW10" s="270"/>
      <c r="AX10" s="270"/>
      <c r="AY10" s="270"/>
      <c r="AZ10" s="271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</row>
    <row r="11" ht="18" thickBot="1"/>
    <row r="12" spans="5:76" ht="18" thickBot="1">
      <c r="E12" s="272" t="s">
        <v>52</v>
      </c>
      <c r="F12" s="273"/>
      <c r="G12" s="273"/>
      <c r="H12" s="273"/>
      <c r="I12" s="273"/>
      <c r="J12" s="273"/>
      <c r="K12" s="273"/>
      <c r="L12" s="327">
        <f>Tabelle1!L12</f>
        <v>45305</v>
      </c>
      <c r="M12" s="327"/>
      <c r="N12" s="327"/>
      <c r="O12" s="327"/>
      <c r="P12" s="327"/>
      <c r="Q12" s="327"/>
      <c r="R12" s="327"/>
      <c r="S12" s="327"/>
      <c r="T12" s="327"/>
      <c r="U12" s="328"/>
      <c r="V12" s="328"/>
      <c r="W12" s="328"/>
      <c r="X12" s="328"/>
      <c r="Y12" s="2"/>
      <c r="Z12" s="2"/>
      <c r="AA12" s="2"/>
      <c r="AB12" s="2"/>
      <c r="AC12" s="2"/>
      <c r="AD12" s="121" t="s">
        <v>26</v>
      </c>
      <c r="AE12" s="122"/>
      <c r="AF12" s="122"/>
      <c r="AG12" s="122"/>
      <c r="AH12" s="122"/>
      <c r="AI12" s="123"/>
      <c r="AJ12" s="329">
        <f>Tabelle1!AJ12</f>
        <v>0.375</v>
      </c>
      <c r="AK12" s="330"/>
      <c r="AL12" s="330"/>
      <c r="AM12" s="330"/>
      <c r="AN12" s="330"/>
      <c r="AO12" s="330"/>
      <c r="AP12" s="330"/>
      <c r="AQ12" s="33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</row>
    <row r="13" ht="18" thickBot="1"/>
    <row r="14" spans="5:76" ht="18" thickBot="1">
      <c r="E14" s="121" t="s">
        <v>27</v>
      </c>
      <c r="F14" s="122"/>
      <c r="G14" s="122"/>
      <c r="H14" s="122"/>
      <c r="I14" s="122"/>
      <c r="J14" s="122"/>
      <c r="K14" s="123"/>
      <c r="L14" s="244">
        <f>Tabelle1!L14</f>
        <v>1</v>
      </c>
      <c r="M14" s="244"/>
      <c r="N14" s="244" t="s">
        <v>30</v>
      </c>
      <c r="O14" s="244"/>
      <c r="P14" s="326">
        <f>Tabelle1!P14</f>
        <v>10</v>
      </c>
      <c r="Q14" s="326"/>
      <c r="R14" s="326"/>
      <c r="S14" s="326"/>
      <c r="T14" s="274" t="s">
        <v>29</v>
      </c>
      <c r="U14" s="274"/>
      <c r="V14" s="274"/>
      <c r="W14" s="274"/>
      <c r="X14" s="275"/>
      <c r="AD14" s="121" t="s">
        <v>28</v>
      </c>
      <c r="AE14" s="122"/>
      <c r="AF14" s="122"/>
      <c r="AG14" s="122"/>
      <c r="AH14" s="122"/>
      <c r="AI14" s="123"/>
      <c r="AJ14" s="326">
        <f>Tabelle1!AJ14</f>
        <v>2</v>
      </c>
      <c r="AK14" s="326"/>
      <c r="AL14" s="326"/>
      <c r="AM14" s="326"/>
      <c r="AN14" s="8" t="s">
        <v>29</v>
      </c>
      <c r="AO14" s="8"/>
      <c r="AP14" s="8"/>
      <c r="AQ14" s="9"/>
      <c r="BA14" s="2">
        <v>30</v>
      </c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1"/>
      <c r="BN14" s="10"/>
      <c r="BO14" s="1"/>
      <c r="BP14" s="10"/>
      <c r="BQ14" s="10"/>
      <c r="BR14" s="1"/>
      <c r="BS14" s="1"/>
      <c r="BT14" s="1"/>
      <c r="BU14" s="1"/>
      <c r="BV14" s="1"/>
      <c r="BW14" s="1"/>
      <c r="BX14" s="1"/>
    </row>
    <row r="15" ht="18" thickBot="1"/>
    <row r="16" spans="2:55" ht="18" thickBot="1">
      <c r="B16" s="115" t="s">
        <v>1</v>
      </c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7"/>
      <c r="AD16" s="118" t="s">
        <v>2</v>
      </c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20"/>
    </row>
    <row r="17" spans="2:55" ht="17.25">
      <c r="B17" s="148" t="s">
        <v>3</v>
      </c>
      <c r="C17" s="149"/>
      <c r="D17" s="325" t="str">
        <f>Tabelle1!D17</f>
        <v>TS Gießen 1</v>
      </c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131"/>
      <c r="AD17" s="148" t="s">
        <v>3</v>
      </c>
      <c r="AE17" s="149"/>
      <c r="AF17" s="175" t="str">
        <f>Tabelle1!AF17</f>
        <v>TS Gießen 2</v>
      </c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131"/>
    </row>
    <row r="18" spans="2:55" ht="17.25">
      <c r="B18" s="144" t="s">
        <v>4</v>
      </c>
      <c r="C18" s="145"/>
      <c r="D18" s="322" t="str">
        <f>Tabelle1!D18</f>
        <v>FC Gießen 1</v>
      </c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4"/>
      <c r="AD18" s="144" t="s">
        <v>4</v>
      </c>
      <c r="AE18" s="145"/>
      <c r="AF18" s="323" t="str">
        <f>Tabelle1!AF18</f>
        <v>FC Gießen 2</v>
      </c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4"/>
    </row>
    <row r="19" spans="2:55" ht="17.25">
      <c r="B19" s="144" t="s">
        <v>5</v>
      </c>
      <c r="C19" s="145"/>
      <c r="D19" s="322" t="str">
        <f>Tabelle1!D19</f>
        <v>TV 1919 Dornholzhausen 1</v>
      </c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4"/>
      <c r="AD19" s="144" t="s">
        <v>5</v>
      </c>
      <c r="AE19" s="145"/>
      <c r="AF19" s="323" t="str">
        <f>Tabelle1!AF19</f>
        <v>TV 1919 Dornholzhausen 2</v>
      </c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4"/>
    </row>
    <row r="20" spans="2:55" ht="18" thickBot="1">
      <c r="B20" s="146" t="s">
        <v>6</v>
      </c>
      <c r="C20" s="147"/>
      <c r="D20" s="324" t="str">
        <f>Tabelle1!D20</f>
        <v>JSG Buseck/Rödgen 1</v>
      </c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39"/>
      <c r="U20" s="239"/>
      <c r="V20" s="239"/>
      <c r="W20" s="239"/>
      <c r="X20" s="239"/>
      <c r="Y20" s="239"/>
      <c r="Z20" s="239"/>
      <c r="AA20" s="291"/>
      <c r="AD20" s="146" t="s">
        <v>6</v>
      </c>
      <c r="AE20" s="147"/>
      <c r="AF20" s="307" t="str">
        <f>Tabelle1!AF20</f>
        <v>JSG Buseck/Rödgen 2</v>
      </c>
      <c r="AG20" s="239"/>
      <c r="AH20" s="239"/>
      <c r="AI20" s="239"/>
      <c r="AJ20" s="239"/>
      <c r="AK20" s="239"/>
      <c r="AL20" s="239"/>
      <c r="AM20" s="239"/>
      <c r="AN20" s="239"/>
      <c r="AO20" s="239"/>
      <c r="AP20" s="239"/>
      <c r="AQ20" s="239"/>
      <c r="AR20" s="239"/>
      <c r="AS20" s="239"/>
      <c r="AT20" s="239"/>
      <c r="AU20" s="239"/>
      <c r="AV20" s="239"/>
      <c r="AW20" s="239"/>
      <c r="AX20" s="239"/>
      <c r="AY20" s="239"/>
      <c r="AZ20" s="239"/>
      <c r="BA20" s="239"/>
      <c r="BB20" s="239"/>
      <c r="BC20" s="291"/>
    </row>
    <row r="21" spans="2:55" ht="17.25">
      <c r="B21" s="34"/>
      <c r="C21" s="34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D21" s="34"/>
      <c r="AE21" s="34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</row>
    <row r="22" spans="2:55" ht="17.25">
      <c r="B22" s="34"/>
      <c r="C22" s="34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D22" s="34"/>
      <c r="AE22" s="34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</row>
    <row r="23" spans="2:55" ht="17.25">
      <c r="B23" s="34"/>
      <c r="C23" s="34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D23" s="34"/>
      <c r="AE23" s="34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</row>
    <row r="24" spans="2:55" ht="17.25">
      <c r="B24" s="34"/>
      <c r="C24" s="34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D24" s="34"/>
      <c r="AE24" s="34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</row>
    <row r="25" ht="18" thickBot="1"/>
    <row r="26" spans="2:60" ht="18" thickBot="1">
      <c r="B26" s="160" t="s">
        <v>7</v>
      </c>
      <c r="C26" s="161"/>
      <c r="D26" s="161" t="s">
        <v>8</v>
      </c>
      <c r="E26" s="161"/>
      <c r="F26" s="161"/>
      <c r="G26" s="161"/>
      <c r="H26" s="161" t="s">
        <v>24</v>
      </c>
      <c r="I26" s="161"/>
      <c r="J26" s="161"/>
      <c r="K26" s="161" t="s">
        <v>0</v>
      </c>
      <c r="L26" s="161"/>
      <c r="M26" s="161"/>
      <c r="N26" s="161"/>
      <c r="O26" s="161"/>
      <c r="P26" s="161" t="s">
        <v>14</v>
      </c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4" t="s">
        <v>9</v>
      </c>
      <c r="AZ26" s="161"/>
      <c r="BA26" s="161"/>
      <c r="BB26" s="161"/>
      <c r="BC26" s="165"/>
      <c r="BD26" s="49" t="s">
        <v>56</v>
      </c>
      <c r="BE26" s="50"/>
      <c r="BF26" s="50"/>
      <c r="BG26" s="50"/>
      <c r="BH26" s="51"/>
    </row>
    <row r="27" spans="2:60" ht="17.25">
      <c r="B27" s="128">
        <v>1</v>
      </c>
      <c r="C27" s="191"/>
      <c r="D27" s="314">
        <f>Tabelle1!D23</f>
        <v>1</v>
      </c>
      <c r="E27" s="315"/>
      <c r="F27" s="315"/>
      <c r="G27" s="316"/>
      <c r="H27" s="314" t="s">
        <v>12</v>
      </c>
      <c r="I27" s="315"/>
      <c r="J27" s="316"/>
      <c r="K27" s="185">
        <f>Tabelle1!K23</f>
        <v>0.375</v>
      </c>
      <c r="L27" s="186"/>
      <c r="M27" s="186"/>
      <c r="N27" s="186"/>
      <c r="O27" s="187"/>
      <c r="P27" s="175" t="str">
        <f>Tabelle1!P23</f>
        <v>TS Gießen 1</v>
      </c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11" t="s">
        <v>11</v>
      </c>
      <c r="AH27" s="167" t="str">
        <f>Tabelle1!AH23</f>
        <v>FC Gießen 1</v>
      </c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83"/>
      <c r="AY27" s="231">
        <f>IF(Tabelle1!AY23="","",Tabelle1!AY23)</f>
      </c>
      <c r="AZ27" s="129"/>
      <c r="BA27" s="12" t="s">
        <v>10</v>
      </c>
      <c r="BB27" s="129">
        <f>IF(Tabelle1!BB23="","",Tabelle1!BB23)</f>
      </c>
      <c r="BC27" s="130"/>
      <c r="BD27" s="301">
        <f>IF(Tabelle1!BD23="","",Tabelle1!BD23)</f>
      </c>
      <c r="BE27" s="302"/>
      <c r="BF27" s="302"/>
      <c r="BG27" s="302"/>
      <c r="BH27" s="303"/>
    </row>
    <row r="28" spans="2:60" ht="18" thickBot="1">
      <c r="B28" s="192">
        <v>2</v>
      </c>
      <c r="C28" s="193"/>
      <c r="D28" s="317">
        <f>Tabelle1!D24</f>
        <v>2</v>
      </c>
      <c r="E28" s="318"/>
      <c r="F28" s="318"/>
      <c r="G28" s="319"/>
      <c r="H28" s="304" t="s">
        <v>12</v>
      </c>
      <c r="I28" s="305"/>
      <c r="J28" s="306"/>
      <c r="K28" s="205">
        <f>Tabelle1!K24</f>
        <v>0.375</v>
      </c>
      <c r="L28" s="206"/>
      <c r="M28" s="206"/>
      <c r="N28" s="206"/>
      <c r="O28" s="207"/>
      <c r="P28" s="320" t="str">
        <f>Tabelle1!P24</f>
        <v>TV 1919 Dornholzhausen 1</v>
      </c>
      <c r="Q28" s="321"/>
      <c r="R28" s="321"/>
      <c r="S28" s="321"/>
      <c r="T28" s="321"/>
      <c r="U28" s="321"/>
      <c r="V28" s="321"/>
      <c r="W28" s="321"/>
      <c r="X28" s="321"/>
      <c r="Y28" s="321"/>
      <c r="Z28" s="321"/>
      <c r="AA28" s="321"/>
      <c r="AB28" s="321"/>
      <c r="AC28" s="321"/>
      <c r="AD28" s="321"/>
      <c r="AE28" s="321"/>
      <c r="AF28" s="321"/>
      <c r="AG28" s="13" t="s">
        <v>11</v>
      </c>
      <c r="AH28" s="179" t="str">
        <f>Tabelle1!AH24</f>
        <v>JSG Buseck/Rödgen 1</v>
      </c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80"/>
      <c r="AY28" s="308">
        <f>IF(Tabelle1!AY24="","",Tabelle1!AY24)</f>
      </c>
      <c r="AZ28" s="309"/>
      <c r="BA28" s="14" t="s">
        <v>10</v>
      </c>
      <c r="BB28" s="309">
        <f>IF(Tabelle1!BB24="","",Tabelle1!BB24)</f>
      </c>
      <c r="BC28" s="310"/>
      <c r="BD28" s="311"/>
      <c r="BE28" s="312"/>
      <c r="BF28" s="312"/>
      <c r="BG28" s="312"/>
      <c r="BH28" s="313"/>
    </row>
    <row r="29" spans="2:60" ht="17.25">
      <c r="B29" s="128">
        <v>3</v>
      </c>
      <c r="C29" s="191"/>
      <c r="D29" s="314">
        <f>Tabelle1!D25</f>
        <v>1</v>
      </c>
      <c r="E29" s="315"/>
      <c r="F29" s="315"/>
      <c r="G29" s="316"/>
      <c r="H29" s="314" t="s">
        <v>13</v>
      </c>
      <c r="I29" s="315"/>
      <c r="J29" s="316"/>
      <c r="K29" s="185">
        <f>Tabelle1!K25</f>
        <v>0.38333333333333336</v>
      </c>
      <c r="L29" s="186"/>
      <c r="M29" s="186"/>
      <c r="N29" s="186"/>
      <c r="O29" s="187"/>
      <c r="P29" s="175" t="str">
        <f>Tabelle1!P25</f>
        <v>TS Gießen 2</v>
      </c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11" t="s">
        <v>11</v>
      </c>
      <c r="AH29" s="167" t="str">
        <f>Tabelle1!AH25</f>
        <v>FC Gießen 2</v>
      </c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83"/>
      <c r="AY29" s="231">
        <f>IF(Tabelle1!AY25="","",Tabelle1!AY25)</f>
      </c>
      <c r="AZ29" s="129"/>
      <c r="BA29" s="12" t="s">
        <v>10</v>
      </c>
      <c r="BB29" s="129">
        <f>IF(Tabelle1!BB25="","",Tabelle1!BB25)</f>
      </c>
      <c r="BC29" s="130"/>
      <c r="BD29" s="301">
        <f>IF(Tabelle1!BD25="","",Tabelle1!BD25)</f>
      </c>
      <c r="BE29" s="302"/>
      <c r="BF29" s="302"/>
      <c r="BG29" s="302"/>
      <c r="BH29" s="303"/>
    </row>
    <row r="30" spans="2:60" ht="18" thickBot="1">
      <c r="B30" s="192">
        <v>4</v>
      </c>
      <c r="C30" s="193"/>
      <c r="D30" s="317">
        <f>Tabelle1!D26</f>
        <v>2</v>
      </c>
      <c r="E30" s="318"/>
      <c r="F30" s="318"/>
      <c r="G30" s="319"/>
      <c r="H30" s="304" t="s">
        <v>13</v>
      </c>
      <c r="I30" s="305"/>
      <c r="J30" s="306"/>
      <c r="K30" s="205">
        <f>Tabelle1!K26</f>
        <v>0.38333333333333336</v>
      </c>
      <c r="L30" s="206"/>
      <c r="M30" s="206"/>
      <c r="N30" s="206"/>
      <c r="O30" s="207"/>
      <c r="P30" s="320" t="str">
        <f>Tabelle1!P26</f>
        <v>TV 1919 Dornholzhausen 2</v>
      </c>
      <c r="Q30" s="321"/>
      <c r="R30" s="321"/>
      <c r="S30" s="321"/>
      <c r="T30" s="321"/>
      <c r="U30" s="321"/>
      <c r="V30" s="321"/>
      <c r="W30" s="321"/>
      <c r="X30" s="321"/>
      <c r="Y30" s="321"/>
      <c r="Z30" s="321"/>
      <c r="AA30" s="321"/>
      <c r="AB30" s="321"/>
      <c r="AC30" s="321"/>
      <c r="AD30" s="321"/>
      <c r="AE30" s="321"/>
      <c r="AF30" s="321"/>
      <c r="AG30" s="13" t="s">
        <v>11</v>
      </c>
      <c r="AH30" s="179" t="str">
        <f>Tabelle1!AH26</f>
        <v>JSG Buseck/Rödgen 2</v>
      </c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179"/>
      <c r="AU30" s="179"/>
      <c r="AV30" s="179"/>
      <c r="AW30" s="179"/>
      <c r="AX30" s="180"/>
      <c r="AY30" s="308">
        <f>IF(Tabelle1!AY26="","",Tabelle1!AY26)</f>
      </c>
      <c r="AZ30" s="309"/>
      <c r="BA30" s="14" t="s">
        <v>10</v>
      </c>
      <c r="BB30" s="309">
        <f>IF(Tabelle1!BB26="","",Tabelle1!BB26)</f>
      </c>
      <c r="BC30" s="310"/>
      <c r="BD30" s="311"/>
      <c r="BE30" s="312"/>
      <c r="BF30" s="312"/>
      <c r="BG30" s="312"/>
      <c r="BH30" s="313"/>
    </row>
    <row r="31" spans="2:60" ht="17.25">
      <c r="B31" s="128">
        <v>5</v>
      </c>
      <c r="C31" s="191"/>
      <c r="D31" s="314">
        <f>Tabelle1!D27</f>
        <v>1</v>
      </c>
      <c r="E31" s="315"/>
      <c r="F31" s="315"/>
      <c r="G31" s="316"/>
      <c r="H31" s="314" t="s">
        <v>12</v>
      </c>
      <c r="I31" s="315"/>
      <c r="J31" s="316"/>
      <c r="K31" s="185">
        <f>Tabelle1!K27</f>
        <v>0.3916666666666667</v>
      </c>
      <c r="L31" s="186"/>
      <c r="M31" s="186"/>
      <c r="N31" s="186"/>
      <c r="O31" s="187"/>
      <c r="P31" s="175" t="str">
        <f>Tabelle1!P27</f>
        <v>TS Gießen 1</v>
      </c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11" t="s">
        <v>11</v>
      </c>
      <c r="AH31" s="167" t="str">
        <f>Tabelle1!AH27</f>
        <v>TV 1919 Dornholzhausen 1</v>
      </c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83"/>
      <c r="AY31" s="231">
        <f>IF(Tabelle1!AY27="","",Tabelle1!AY27)</f>
      </c>
      <c r="AZ31" s="129"/>
      <c r="BA31" s="12" t="s">
        <v>10</v>
      </c>
      <c r="BB31" s="129">
        <f>IF(Tabelle1!BB27="","",Tabelle1!BB27)</f>
      </c>
      <c r="BC31" s="130"/>
      <c r="BD31" s="301">
        <f>IF(Tabelle1!BD27="","",Tabelle1!BD27)</f>
      </c>
      <c r="BE31" s="302"/>
      <c r="BF31" s="302"/>
      <c r="BG31" s="302"/>
      <c r="BH31" s="303"/>
    </row>
    <row r="32" spans="2:60" ht="18" thickBot="1">
      <c r="B32" s="192">
        <v>6</v>
      </c>
      <c r="C32" s="193"/>
      <c r="D32" s="317">
        <f>Tabelle1!D28</f>
        <v>2</v>
      </c>
      <c r="E32" s="318"/>
      <c r="F32" s="318"/>
      <c r="G32" s="319"/>
      <c r="H32" s="304" t="s">
        <v>12</v>
      </c>
      <c r="I32" s="305"/>
      <c r="J32" s="306"/>
      <c r="K32" s="205">
        <f>Tabelle1!K28</f>
        <v>0.3916666666666667</v>
      </c>
      <c r="L32" s="206"/>
      <c r="M32" s="206"/>
      <c r="N32" s="206"/>
      <c r="O32" s="207"/>
      <c r="P32" s="320" t="str">
        <f>Tabelle1!P28</f>
        <v>FC Gießen 1</v>
      </c>
      <c r="Q32" s="321"/>
      <c r="R32" s="321"/>
      <c r="S32" s="321"/>
      <c r="T32" s="321"/>
      <c r="U32" s="321"/>
      <c r="V32" s="321"/>
      <c r="W32" s="321"/>
      <c r="X32" s="321"/>
      <c r="Y32" s="321"/>
      <c r="Z32" s="321"/>
      <c r="AA32" s="321"/>
      <c r="AB32" s="321"/>
      <c r="AC32" s="321"/>
      <c r="AD32" s="321"/>
      <c r="AE32" s="321"/>
      <c r="AF32" s="321"/>
      <c r="AG32" s="13" t="s">
        <v>11</v>
      </c>
      <c r="AH32" s="179" t="str">
        <f>Tabelle1!AH28</f>
        <v>JSG Buseck/Rödgen 1</v>
      </c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80"/>
      <c r="AY32" s="308">
        <f>IF(Tabelle1!AY28="","",Tabelle1!AY28)</f>
      </c>
      <c r="AZ32" s="309"/>
      <c r="BA32" s="14" t="s">
        <v>10</v>
      </c>
      <c r="BB32" s="309">
        <f>IF(Tabelle1!BB28="","",Tabelle1!BB28)</f>
      </c>
      <c r="BC32" s="310"/>
      <c r="BD32" s="311"/>
      <c r="BE32" s="312"/>
      <c r="BF32" s="312"/>
      <c r="BG32" s="312"/>
      <c r="BH32" s="313"/>
    </row>
    <row r="33" spans="2:60" ht="17.25">
      <c r="B33" s="128">
        <v>7</v>
      </c>
      <c r="C33" s="191"/>
      <c r="D33" s="314">
        <f>Tabelle1!D29</f>
        <v>1</v>
      </c>
      <c r="E33" s="315"/>
      <c r="F33" s="315"/>
      <c r="G33" s="316"/>
      <c r="H33" s="314" t="s">
        <v>13</v>
      </c>
      <c r="I33" s="315"/>
      <c r="J33" s="316"/>
      <c r="K33" s="185">
        <f>Tabelle1!K29</f>
        <v>0.4000000000000001</v>
      </c>
      <c r="L33" s="186"/>
      <c r="M33" s="186"/>
      <c r="N33" s="186"/>
      <c r="O33" s="187"/>
      <c r="P33" s="175" t="str">
        <f>Tabelle1!P29</f>
        <v>TS Gießen 2</v>
      </c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11" t="s">
        <v>11</v>
      </c>
      <c r="AH33" s="167" t="str">
        <f>Tabelle1!AH29</f>
        <v>TV 1919 Dornholzhausen 2</v>
      </c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83"/>
      <c r="AY33" s="231">
        <f>IF(Tabelle1!AY29="","",Tabelle1!AY29)</f>
      </c>
      <c r="AZ33" s="129"/>
      <c r="BA33" s="12" t="s">
        <v>10</v>
      </c>
      <c r="BB33" s="129">
        <f>IF(Tabelle1!BB29="","",Tabelle1!BB29)</f>
      </c>
      <c r="BC33" s="130"/>
      <c r="BD33" s="301">
        <f>IF(Tabelle1!BD29="","",Tabelle1!BD29)</f>
      </c>
      <c r="BE33" s="302"/>
      <c r="BF33" s="302"/>
      <c r="BG33" s="302"/>
      <c r="BH33" s="303"/>
    </row>
    <row r="34" spans="2:60" ht="18" thickBot="1">
      <c r="B34" s="192">
        <v>8</v>
      </c>
      <c r="C34" s="193"/>
      <c r="D34" s="317">
        <f>Tabelle1!D30</f>
        <v>2</v>
      </c>
      <c r="E34" s="318"/>
      <c r="F34" s="318"/>
      <c r="G34" s="319"/>
      <c r="H34" s="304" t="s">
        <v>13</v>
      </c>
      <c r="I34" s="305"/>
      <c r="J34" s="306"/>
      <c r="K34" s="205">
        <f>Tabelle1!K30</f>
        <v>0.4000000000000001</v>
      </c>
      <c r="L34" s="206"/>
      <c r="M34" s="206"/>
      <c r="N34" s="206"/>
      <c r="O34" s="207"/>
      <c r="P34" s="320" t="str">
        <f>Tabelle1!P30</f>
        <v>FC Gießen 2</v>
      </c>
      <c r="Q34" s="321"/>
      <c r="R34" s="321"/>
      <c r="S34" s="321"/>
      <c r="T34" s="321"/>
      <c r="U34" s="321"/>
      <c r="V34" s="321"/>
      <c r="W34" s="321"/>
      <c r="X34" s="321"/>
      <c r="Y34" s="321"/>
      <c r="Z34" s="321"/>
      <c r="AA34" s="321"/>
      <c r="AB34" s="321"/>
      <c r="AC34" s="321"/>
      <c r="AD34" s="321"/>
      <c r="AE34" s="321"/>
      <c r="AF34" s="321"/>
      <c r="AG34" s="13" t="s">
        <v>11</v>
      </c>
      <c r="AH34" s="179" t="str">
        <f>Tabelle1!AH30</f>
        <v>JSG Buseck/Rödgen 2</v>
      </c>
      <c r="AI34" s="179"/>
      <c r="AJ34" s="179"/>
      <c r="AK34" s="179"/>
      <c r="AL34" s="179"/>
      <c r="AM34" s="179"/>
      <c r="AN34" s="179"/>
      <c r="AO34" s="179"/>
      <c r="AP34" s="179"/>
      <c r="AQ34" s="179"/>
      <c r="AR34" s="179"/>
      <c r="AS34" s="179"/>
      <c r="AT34" s="179"/>
      <c r="AU34" s="179"/>
      <c r="AV34" s="179"/>
      <c r="AW34" s="179"/>
      <c r="AX34" s="180"/>
      <c r="AY34" s="308">
        <f>IF(Tabelle1!AY30="","",Tabelle1!AY30)</f>
      </c>
      <c r="AZ34" s="309"/>
      <c r="BA34" s="14" t="s">
        <v>10</v>
      </c>
      <c r="BB34" s="309">
        <f>IF(Tabelle1!BB30="","",Tabelle1!BB30)</f>
      </c>
      <c r="BC34" s="310"/>
      <c r="BD34" s="311"/>
      <c r="BE34" s="312"/>
      <c r="BF34" s="312"/>
      <c r="BG34" s="312"/>
      <c r="BH34" s="313"/>
    </row>
    <row r="35" spans="2:60" ht="17.25">
      <c r="B35" s="128">
        <v>9</v>
      </c>
      <c r="C35" s="191"/>
      <c r="D35" s="314">
        <f>Tabelle1!D31</f>
        <v>1</v>
      </c>
      <c r="E35" s="315"/>
      <c r="F35" s="315"/>
      <c r="G35" s="316"/>
      <c r="H35" s="314" t="s">
        <v>12</v>
      </c>
      <c r="I35" s="315"/>
      <c r="J35" s="316"/>
      <c r="K35" s="185">
        <f>Tabelle1!K31</f>
        <v>0.40833333333333344</v>
      </c>
      <c r="L35" s="186"/>
      <c r="M35" s="186"/>
      <c r="N35" s="186"/>
      <c r="O35" s="187"/>
      <c r="P35" s="175" t="str">
        <f>Tabelle1!P31</f>
        <v>FC Gießen 1</v>
      </c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11" t="s">
        <v>11</v>
      </c>
      <c r="AH35" s="167" t="str">
        <f>Tabelle1!AH31</f>
        <v>TV 1919 Dornholzhausen 1</v>
      </c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83"/>
      <c r="AY35" s="231">
        <f>IF(Tabelle1!AY31="","",Tabelle1!AY31)</f>
      </c>
      <c r="AZ35" s="129"/>
      <c r="BA35" s="12" t="s">
        <v>10</v>
      </c>
      <c r="BB35" s="129">
        <f>IF(Tabelle1!BB31="","",Tabelle1!BB31)</f>
      </c>
      <c r="BC35" s="130"/>
      <c r="BD35" s="301">
        <f>IF(Tabelle1!BD31="","",Tabelle1!BD31)</f>
      </c>
      <c r="BE35" s="302"/>
      <c r="BF35" s="302"/>
      <c r="BG35" s="302"/>
      <c r="BH35" s="303"/>
    </row>
    <row r="36" spans="2:60" ht="18" thickBot="1">
      <c r="B36" s="192">
        <v>10</v>
      </c>
      <c r="C36" s="193"/>
      <c r="D36" s="317">
        <f>Tabelle1!D32</f>
        <v>2</v>
      </c>
      <c r="E36" s="318"/>
      <c r="F36" s="318"/>
      <c r="G36" s="319"/>
      <c r="H36" s="304" t="s">
        <v>12</v>
      </c>
      <c r="I36" s="305"/>
      <c r="J36" s="306"/>
      <c r="K36" s="205">
        <f>Tabelle1!K32</f>
        <v>0.40833333333333344</v>
      </c>
      <c r="L36" s="206"/>
      <c r="M36" s="206"/>
      <c r="N36" s="206"/>
      <c r="O36" s="207"/>
      <c r="P36" s="320" t="str">
        <f>Tabelle1!P32</f>
        <v>JSG Buseck/Rödgen 1</v>
      </c>
      <c r="Q36" s="321"/>
      <c r="R36" s="321"/>
      <c r="S36" s="321"/>
      <c r="T36" s="321"/>
      <c r="U36" s="321"/>
      <c r="V36" s="321"/>
      <c r="W36" s="321"/>
      <c r="X36" s="321"/>
      <c r="Y36" s="321"/>
      <c r="Z36" s="321"/>
      <c r="AA36" s="321"/>
      <c r="AB36" s="321"/>
      <c r="AC36" s="321"/>
      <c r="AD36" s="321"/>
      <c r="AE36" s="321"/>
      <c r="AF36" s="321"/>
      <c r="AG36" s="13" t="s">
        <v>11</v>
      </c>
      <c r="AH36" s="179" t="str">
        <f>Tabelle1!AH32</f>
        <v>TS Gießen 1</v>
      </c>
      <c r="AI36" s="179"/>
      <c r="AJ36" s="179"/>
      <c r="AK36" s="179"/>
      <c r="AL36" s="179"/>
      <c r="AM36" s="179"/>
      <c r="AN36" s="179"/>
      <c r="AO36" s="179"/>
      <c r="AP36" s="179"/>
      <c r="AQ36" s="179"/>
      <c r="AR36" s="179"/>
      <c r="AS36" s="179"/>
      <c r="AT36" s="179"/>
      <c r="AU36" s="179"/>
      <c r="AV36" s="179"/>
      <c r="AW36" s="179"/>
      <c r="AX36" s="180"/>
      <c r="AY36" s="308">
        <f>IF(Tabelle1!AY32="","",Tabelle1!AY32)</f>
      </c>
      <c r="AZ36" s="309"/>
      <c r="BA36" s="14" t="s">
        <v>10</v>
      </c>
      <c r="BB36" s="309">
        <f>IF(Tabelle1!BB32="","",Tabelle1!BB32)</f>
      </c>
      <c r="BC36" s="310"/>
      <c r="BD36" s="311"/>
      <c r="BE36" s="312"/>
      <c r="BF36" s="312"/>
      <c r="BG36" s="312"/>
      <c r="BH36" s="313"/>
    </row>
    <row r="37" spans="2:60" ht="17.25">
      <c r="B37" s="128">
        <v>11</v>
      </c>
      <c r="C37" s="191"/>
      <c r="D37" s="314">
        <f>Tabelle1!D33</f>
        <v>1</v>
      </c>
      <c r="E37" s="315"/>
      <c r="F37" s="315"/>
      <c r="G37" s="316"/>
      <c r="H37" s="314" t="s">
        <v>13</v>
      </c>
      <c r="I37" s="315"/>
      <c r="J37" s="316"/>
      <c r="K37" s="185">
        <f>Tabelle1!K33</f>
        <v>0.4166666666666668</v>
      </c>
      <c r="L37" s="186"/>
      <c r="M37" s="186"/>
      <c r="N37" s="186"/>
      <c r="O37" s="187"/>
      <c r="P37" s="175" t="str">
        <f>Tabelle1!P33</f>
        <v>FC Gießen 2</v>
      </c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11" t="s">
        <v>11</v>
      </c>
      <c r="AH37" s="167" t="str">
        <f>Tabelle1!AH33</f>
        <v>TV 1919 Dornholzhausen 2</v>
      </c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83"/>
      <c r="AY37" s="231">
        <f>IF(Tabelle1!AY33="","",Tabelle1!AY33)</f>
      </c>
      <c r="AZ37" s="129"/>
      <c r="BA37" s="12" t="s">
        <v>10</v>
      </c>
      <c r="BB37" s="129">
        <f>IF(Tabelle1!BB33="","",Tabelle1!BB33)</f>
      </c>
      <c r="BC37" s="130"/>
      <c r="BD37" s="301">
        <f>IF(Tabelle1!BD33="","",Tabelle1!BD33)</f>
      </c>
      <c r="BE37" s="302"/>
      <c r="BF37" s="302"/>
      <c r="BG37" s="302"/>
      <c r="BH37" s="303"/>
    </row>
    <row r="38" spans="2:60" ht="18" thickBot="1">
      <c r="B38" s="192">
        <v>12</v>
      </c>
      <c r="C38" s="193"/>
      <c r="D38" s="304">
        <f>Tabelle1!D34</f>
        <v>2</v>
      </c>
      <c r="E38" s="305"/>
      <c r="F38" s="305"/>
      <c r="G38" s="306"/>
      <c r="H38" s="304" t="s">
        <v>13</v>
      </c>
      <c r="I38" s="305"/>
      <c r="J38" s="306"/>
      <c r="K38" s="188">
        <f>Tabelle1!K34</f>
        <v>0.4166666666666668</v>
      </c>
      <c r="L38" s="189"/>
      <c r="M38" s="189"/>
      <c r="N38" s="189"/>
      <c r="O38" s="190"/>
      <c r="P38" s="307" t="str">
        <f>Tabelle1!P34</f>
        <v>JSG Buseck/Rödgen 2</v>
      </c>
      <c r="Q38" s="239"/>
      <c r="R38" s="239"/>
      <c r="S38" s="239"/>
      <c r="T38" s="239"/>
      <c r="U38" s="239"/>
      <c r="V38" s="239"/>
      <c r="W38" s="239"/>
      <c r="X38" s="239"/>
      <c r="Y38" s="239"/>
      <c r="Z38" s="239"/>
      <c r="AA38" s="239"/>
      <c r="AB38" s="239"/>
      <c r="AC38" s="239"/>
      <c r="AD38" s="239"/>
      <c r="AE38" s="239"/>
      <c r="AF38" s="239"/>
      <c r="AG38" s="13" t="s">
        <v>11</v>
      </c>
      <c r="AH38" s="177" t="str">
        <f>Tabelle1!AH34</f>
        <v>TS Gießen 2</v>
      </c>
      <c r="AI38" s="177"/>
      <c r="AJ38" s="177"/>
      <c r="AK38" s="177"/>
      <c r="AL38" s="177"/>
      <c r="AM38" s="177"/>
      <c r="AN38" s="177"/>
      <c r="AO38" s="177"/>
      <c r="AP38" s="177"/>
      <c r="AQ38" s="177"/>
      <c r="AR38" s="177"/>
      <c r="AS38" s="177"/>
      <c r="AT38" s="177"/>
      <c r="AU38" s="177"/>
      <c r="AV38" s="177"/>
      <c r="AW38" s="177"/>
      <c r="AX38" s="181"/>
      <c r="AY38" s="289">
        <f>IF(Tabelle1!AY34="","",Tabelle1!AY34)</f>
      </c>
      <c r="AZ38" s="236"/>
      <c r="BA38" s="14" t="s">
        <v>10</v>
      </c>
      <c r="BB38" s="236">
        <f>IF(Tabelle1!BB34="","",Tabelle1!BB34)</f>
      </c>
      <c r="BC38" s="237"/>
      <c r="BD38" s="298"/>
      <c r="BE38" s="299"/>
      <c r="BF38" s="299"/>
      <c r="BG38" s="299"/>
      <c r="BH38" s="300"/>
    </row>
    <row r="39" ht="18" thickBot="1"/>
    <row r="40" spans="2:34" ht="18" thickBot="1">
      <c r="B40" s="219" t="s">
        <v>19</v>
      </c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8"/>
      <c r="U40" s="219" t="s">
        <v>20</v>
      </c>
      <c r="V40" s="217"/>
      <c r="W40" s="218"/>
      <c r="X40" s="219" t="s">
        <v>21</v>
      </c>
      <c r="Y40" s="217"/>
      <c r="Z40" s="218"/>
      <c r="AA40" s="219" t="s">
        <v>22</v>
      </c>
      <c r="AB40" s="217"/>
      <c r="AC40" s="217"/>
      <c r="AD40" s="217"/>
      <c r="AE40" s="218"/>
      <c r="AF40" s="217" t="s">
        <v>23</v>
      </c>
      <c r="AG40" s="217"/>
      <c r="AH40" s="218"/>
    </row>
    <row r="41" spans="2:34" ht="17.25">
      <c r="B41" s="128" t="s">
        <v>3</v>
      </c>
      <c r="C41" s="129"/>
      <c r="D41" s="90" t="str">
        <f>Tabelle1!D37</f>
        <v>TV 1919 Dornholzhausen 1</v>
      </c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131"/>
      <c r="U41" s="220">
        <f>Tabelle1!U37</f>
        <v>0</v>
      </c>
      <c r="V41" s="221"/>
      <c r="W41" s="222"/>
      <c r="X41" s="128">
        <f>Tabelle1!X37</f>
        <v>0</v>
      </c>
      <c r="Y41" s="129"/>
      <c r="Z41" s="130"/>
      <c r="AA41" s="128">
        <f>Tabelle1!AA37</f>
        <v>0</v>
      </c>
      <c r="AB41" s="129"/>
      <c r="AC41" s="19" t="s">
        <v>10</v>
      </c>
      <c r="AD41" s="129">
        <f>Tabelle1!AD37</f>
        <v>0</v>
      </c>
      <c r="AE41" s="130"/>
      <c r="AF41" s="128">
        <f>Tabelle1!AF37</f>
        <v>0</v>
      </c>
      <c r="AG41" s="129"/>
      <c r="AH41" s="130"/>
    </row>
    <row r="42" spans="2:34" ht="17.25">
      <c r="B42" s="135" t="s">
        <v>4</v>
      </c>
      <c r="C42" s="136"/>
      <c r="D42" s="132" t="str">
        <f>Tabelle1!D38</f>
        <v>FC Gießen 1</v>
      </c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4"/>
      <c r="U42" s="295">
        <f>Tabelle1!U38</f>
        <v>0</v>
      </c>
      <c r="V42" s="296"/>
      <c r="W42" s="297"/>
      <c r="X42" s="135">
        <f>Tabelle1!X38</f>
        <v>0</v>
      </c>
      <c r="Y42" s="136"/>
      <c r="Z42" s="137"/>
      <c r="AA42" s="135">
        <f>Tabelle1!AA38</f>
        <v>0</v>
      </c>
      <c r="AB42" s="136"/>
      <c r="AC42" s="20" t="s">
        <v>10</v>
      </c>
      <c r="AD42" s="136">
        <f>Tabelle1!AD38</f>
        <v>0</v>
      </c>
      <c r="AE42" s="137"/>
      <c r="AF42" s="135">
        <f>Tabelle1!AF38</f>
        <v>0</v>
      </c>
      <c r="AG42" s="136"/>
      <c r="AH42" s="137"/>
    </row>
    <row r="43" spans="2:34" ht="17.25">
      <c r="B43" s="135" t="s">
        <v>5</v>
      </c>
      <c r="C43" s="136"/>
      <c r="D43" s="132" t="str">
        <f>Tabelle1!D39</f>
        <v>TS Gießen 1</v>
      </c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4"/>
      <c r="U43" s="295">
        <f>Tabelle1!U39</f>
        <v>0</v>
      </c>
      <c r="V43" s="296"/>
      <c r="W43" s="297"/>
      <c r="X43" s="135">
        <f>Tabelle1!X39</f>
        <v>0</v>
      </c>
      <c r="Y43" s="136"/>
      <c r="Z43" s="137"/>
      <c r="AA43" s="135">
        <f>Tabelle1!AA39</f>
        <v>0</v>
      </c>
      <c r="AB43" s="136"/>
      <c r="AC43" s="20" t="s">
        <v>10</v>
      </c>
      <c r="AD43" s="136">
        <f>Tabelle1!AD39</f>
        <v>0</v>
      </c>
      <c r="AE43" s="137"/>
      <c r="AF43" s="135">
        <f>Tabelle1!AF39</f>
        <v>0</v>
      </c>
      <c r="AG43" s="136"/>
      <c r="AH43" s="137"/>
    </row>
    <row r="44" spans="2:34" ht="18" thickBot="1">
      <c r="B44" s="192" t="s">
        <v>6</v>
      </c>
      <c r="C44" s="236"/>
      <c r="D44" s="238" t="str">
        <f>Tabelle1!D40</f>
        <v>JSG Buseck/Rödgen 1</v>
      </c>
      <c r="E44" s="239"/>
      <c r="F44" s="239"/>
      <c r="G44" s="239"/>
      <c r="H44" s="239"/>
      <c r="I44" s="239"/>
      <c r="J44" s="239"/>
      <c r="K44" s="239"/>
      <c r="L44" s="239"/>
      <c r="M44" s="239"/>
      <c r="N44" s="239"/>
      <c r="O44" s="239"/>
      <c r="P44" s="239"/>
      <c r="Q44" s="239"/>
      <c r="R44" s="239"/>
      <c r="S44" s="239"/>
      <c r="T44" s="291"/>
      <c r="U44" s="292">
        <f>Tabelle1!U40</f>
        <v>0</v>
      </c>
      <c r="V44" s="293"/>
      <c r="W44" s="294"/>
      <c r="X44" s="192">
        <f>Tabelle1!X40</f>
        <v>0</v>
      </c>
      <c r="Y44" s="236"/>
      <c r="Z44" s="237"/>
      <c r="AA44" s="192">
        <f>Tabelle1!AA40</f>
        <v>0</v>
      </c>
      <c r="AB44" s="236"/>
      <c r="AC44" s="21" t="s">
        <v>10</v>
      </c>
      <c r="AD44" s="236">
        <f>Tabelle1!AD40</f>
        <v>0</v>
      </c>
      <c r="AE44" s="237"/>
      <c r="AF44" s="192">
        <f>Tabelle1!AF40</f>
        <v>0</v>
      </c>
      <c r="AG44" s="236"/>
      <c r="AH44" s="237"/>
    </row>
    <row r="45" ht="18" thickBot="1"/>
    <row r="46" spans="2:34" ht="18" thickBot="1">
      <c r="B46" s="245" t="s">
        <v>25</v>
      </c>
      <c r="C46" s="223"/>
      <c r="D46" s="223"/>
      <c r="E46" s="223"/>
      <c r="F46" s="223"/>
      <c r="G46" s="223"/>
      <c r="H46" s="223"/>
      <c r="I46" s="223"/>
      <c r="J46" s="223"/>
      <c r="K46" s="223"/>
      <c r="L46" s="223"/>
      <c r="M46" s="223"/>
      <c r="N46" s="223"/>
      <c r="O46" s="223"/>
      <c r="P46" s="223"/>
      <c r="Q46" s="223"/>
      <c r="R46" s="223"/>
      <c r="S46" s="223"/>
      <c r="T46" s="224"/>
      <c r="U46" s="246" t="s">
        <v>20</v>
      </c>
      <c r="V46" s="247"/>
      <c r="W46" s="248"/>
      <c r="X46" s="246" t="s">
        <v>21</v>
      </c>
      <c r="Y46" s="247"/>
      <c r="Z46" s="248"/>
      <c r="AA46" s="245" t="s">
        <v>22</v>
      </c>
      <c r="AB46" s="223"/>
      <c r="AC46" s="223"/>
      <c r="AD46" s="223"/>
      <c r="AE46" s="224"/>
      <c r="AF46" s="223" t="s">
        <v>23</v>
      </c>
      <c r="AG46" s="223"/>
      <c r="AH46" s="224"/>
    </row>
    <row r="47" spans="2:34" ht="17.25">
      <c r="B47" s="128" t="s">
        <v>3</v>
      </c>
      <c r="C47" s="129"/>
      <c r="D47" s="90" t="str">
        <f>Tabelle1!D43</f>
        <v>JSG Buseck/Rödgen 2</v>
      </c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225">
        <f>Tabelle1!U43</f>
        <v>0</v>
      </c>
      <c r="V47" s="226"/>
      <c r="W47" s="231"/>
      <c r="X47" s="225">
        <f>Tabelle1!X43</f>
        <v>0</v>
      </c>
      <c r="Y47" s="226"/>
      <c r="Z47" s="227"/>
      <c r="AA47" s="129">
        <f>Tabelle1!AA43</f>
        <v>0</v>
      </c>
      <c r="AB47" s="129"/>
      <c r="AC47" s="19" t="s">
        <v>10</v>
      </c>
      <c r="AD47" s="129">
        <f>Tabelle1!AD43</f>
        <v>0</v>
      </c>
      <c r="AE47" s="130"/>
      <c r="AF47" s="128">
        <f>Tabelle1!AF43</f>
        <v>0</v>
      </c>
      <c r="AG47" s="129"/>
      <c r="AH47" s="130"/>
    </row>
    <row r="48" spans="2:34" ht="17.25">
      <c r="B48" s="135" t="s">
        <v>4</v>
      </c>
      <c r="C48" s="136"/>
      <c r="D48" s="132" t="str">
        <f>Tabelle1!D44</f>
        <v>TV 1919 Dornholzhausen 2</v>
      </c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232">
        <f>Tabelle1!U44</f>
        <v>0</v>
      </c>
      <c r="V48" s="233"/>
      <c r="W48" s="234"/>
      <c r="X48" s="232">
        <f>Tabelle1!X44</f>
        <v>0</v>
      </c>
      <c r="Y48" s="233"/>
      <c r="Z48" s="235"/>
      <c r="AA48" s="136">
        <f>Tabelle1!AA44</f>
        <v>0</v>
      </c>
      <c r="AB48" s="136"/>
      <c r="AC48" s="20" t="s">
        <v>10</v>
      </c>
      <c r="AD48" s="136">
        <f>Tabelle1!AD44</f>
        <v>0</v>
      </c>
      <c r="AE48" s="137"/>
      <c r="AF48" s="135">
        <f>Tabelle1!AF44</f>
        <v>0</v>
      </c>
      <c r="AG48" s="136"/>
      <c r="AH48" s="137"/>
    </row>
    <row r="49" spans="2:34" ht="17.25">
      <c r="B49" s="135" t="s">
        <v>5</v>
      </c>
      <c r="C49" s="136"/>
      <c r="D49" s="132" t="str">
        <f>Tabelle1!D45</f>
        <v>FC Gießen 2</v>
      </c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232">
        <f>Tabelle1!U45</f>
        <v>0</v>
      </c>
      <c r="V49" s="233"/>
      <c r="W49" s="234"/>
      <c r="X49" s="232">
        <f>Tabelle1!X45</f>
        <v>0</v>
      </c>
      <c r="Y49" s="233"/>
      <c r="Z49" s="235"/>
      <c r="AA49" s="136">
        <f>Tabelle1!AA45</f>
        <v>0</v>
      </c>
      <c r="AB49" s="136"/>
      <c r="AC49" s="20" t="s">
        <v>10</v>
      </c>
      <c r="AD49" s="136">
        <f>Tabelle1!AD45</f>
        <v>0</v>
      </c>
      <c r="AE49" s="137"/>
      <c r="AF49" s="135">
        <f>Tabelle1!AF45</f>
        <v>0</v>
      </c>
      <c r="AG49" s="136"/>
      <c r="AH49" s="137"/>
    </row>
    <row r="50" spans="2:34" ht="18" thickBot="1">
      <c r="B50" s="192" t="s">
        <v>6</v>
      </c>
      <c r="C50" s="236"/>
      <c r="D50" s="238" t="str">
        <f>Tabelle1!D46</f>
        <v>TS Gießen 2</v>
      </c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239"/>
      <c r="P50" s="239"/>
      <c r="Q50" s="239"/>
      <c r="R50" s="239"/>
      <c r="S50" s="239"/>
      <c r="T50" s="239"/>
      <c r="U50" s="287">
        <f>Tabelle1!U46</f>
        <v>0</v>
      </c>
      <c r="V50" s="288"/>
      <c r="W50" s="289"/>
      <c r="X50" s="287">
        <f>Tabelle1!X46</f>
        <v>0</v>
      </c>
      <c r="Y50" s="288"/>
      <c r="Z50" s="290"/>
      <c r="AA50" s="236">
        <f>Tabelle1!AA46</f>
        <v>0</v>
      </c>
      <c r="AB50" s="236"/>
      <c r="AC50" s="21" t="s">
        <v>10</v>
      </c>
      <c r="AD50" s="236">
        <f>Tabelle1!AD46</f>
        <v>0</v>
      </c>
      <c r="AE50" s="237"/>
      <c r="AF50" s="192">
        <f>Tabelle1!AF46</f>
        <v>0</v>
      </c>
      <c r="AG50" s="236"/>
      <c r="AH50" s="237"/>
    </row>
    <row r="51" spans="2:34" ht="17.25">
      <c r="B51" s="35"/>
      <c r="C51" s="35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5"/>
      <c r="V51" s="35"/>
      <c r="W51" s="35"/>
      <c r="X51" s="35"/>
      <c r="Y51" s="35"/>
      <c r="Z51" s="35"/>
      <c r="AA51" s="35"/>
      <c r="AB51" s="35"/>
      <c r="AC51" s="23"/>
      <c r="AD51" s="35"/>
      <c r="AE51" s="35"/>
      <c r="AF51" s="35"/>
      <c r="AG51" s="35"/>
      <c r="AH51" s="35"/>
    </row>
    <row r="52" ht="18" thickBot="1"/>
    <row r="53" spans="2:55" ht="18" thickBot="1">
      <c r="B53" s="103" t="s">
        <v>34</v>
      </c>
      <c r="C53" s="104"/>
      <c r="D53" s="103" t="s">
        <v>8</v>
      </c>
      <c r="E53" s="105"/>
      <c r="F53" s="105"/>
      <c r="G53" s="105"/>
      <c r="H53" s="103" t="s">
        <v>0</v>
      </c>
      <c r="I53" s="105"/>
      <c r="J53" s="105"/>
      <c r="K53" s="105"/>
      <c r="L53" s="104"/>
      <c r="M53" s="103" t="s">
        <v>35</v>
      </c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4"/>
      <c r="AY53" s="103" t="s">
        <v>9</v>
      </c>
      <c r="AZ53" s="105"/>
      <c r="BA53" s="105"/>
      <c r="BB53" s="105"/>
      <c r="BC53" s="104"/>
    </row>
    <row r="54" spans="2:76" ht="18" thickBot="1">
      <c r="B54" s="82">
        <v>13</v>
      </c>
      <c r="C54" s="83"/>
      <c r="D54" s="84">
        <f>Tabelle1!D49</f>
        <v>1</v>
      </c>
      <c r="E54" s="85"/>
      <c r="F54" s="85"/>
      <c r="G54" s="86"/>
      <c r="H54" s="87">
        <f>Tabelle1!H49</f>
        <v>0.42500000000000016</v>
      </c>
      <c r="I54" s="88"/>
      <c r="J54" s="88"/>
      <c r="K54" s="88"/>
      <c r="L54" s="89"/>
      <c r="M54" s="90">
        <f>Tabelle1!M49</f>
      </c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22" t="s">
        <v>11</v>
      </c>
      <c r="AG54" s="92">
        <f>Tabelle1!AG49</f>
      </c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3"/>
      <c r="AY54" s="82">
        <f>IF(Tabelle1!AY49="","",Tabelle1!AY49)</f>
      </c>
      <c r="AZ54" s="286"/>
      <c r="BA54" s="23" t="s">
        <v>10</v>
      </c>
      <c r="BB54" s="286">
        <f>IF(Tabelle1!BB49="","",Tabelle1!BB49)</f>
      </c>
      <c r="BC54" s="83"/>
      <c r="BD54" s="280">
        <f>IF(Tabelle1!BD49="","",Tabelle1!BD49)</f>
      </c>
      <c r="BE54" s="281"/>
      <c r="BF54" s="281"/>
      <c r="BG54" s="281"/>
      <c r="BH54" s="281"/>
      <c r="BI54" s="281"/>
      <c r="BJ54" s="281"/>
      <c r="BK54" s="281"/>
      <c r="BL54" s="282"/>
      <c r="BP54" s="1"/>
      <c r="BQ54" s="1"/>
      <c r="BR54" s="1"/>
      <c r="BS54" s="1"/>
      <c r="BT54" s="1"/>
      <c r="BU54" s="1"/>
      <c r="BV54" s="1"/>
      <c r="BW54" s="1"/>
      <c r="BX54" s="1"/>
    </row>
    <row r="55" spans="2:55" ht="12.75" customHeight="1" thickBot="1">
      <c r="B55" s="24"/>
      <c r="C55" s="25"/>
      <c r="D55" s="26"/>
      <c r="E55" s="27"/>
      <c r="F55" s="27"/>
      <c r="G55" s="28"/>
      <c r="H55" s="26"/>
      <c r="I55" s="27"/>
      <c r="J55" s="27"/>
      <c r="K55" s="27"/>
      <c r="L55" s="28"/>
      <c r="M55" s="70" t="s">
        <v>36</v>
      </c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29"/>
      <c r="AG55" s="71" t="s">
        <v>37</v>
      </c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2"/>
      <c r="AY55" s="27"/>
      <c r="AZ55" s="27"/>
      <c r="BA55" s="27"/>
      <c r="BB55" s="27"/>
      <c r="BC55" s="28"/>
    </row>
    <row r="56" ht="12.75" customHeight="1" thickBot="1">
      <c r="BS56" s="32"/>
    </row>
    <row r="57" spans="2:71" ht="18" thickBot="1">
      <c r="B57" s="100" t="s">
        <v>34</v>
      </c>
      <c r="C57" s="101"/>
      <c r="D57" s="100" t="s">
        <v>8</v>
      </c>
      <c r="E57" s="102"/>
      <c r="F57" s="102"/>
      <c r="G57" s="102"/>
      <c r="H57" s="100" t="s">
        <v>0</v>
      </c>
      <c r="I57" s="102"/>
      <c r="J57" s="102"/>
      <c r="K57" s="102"/>
      <c r="L57" s="101"/>
      <c r="M57" s="100" t="s">
        <v>38</v>
      </c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1"/>
      <c r="AY57" s="100" t="s">
        <v>9</v>
      </c>
      <c r="AZ57" s="102"/>
      <c r="BA57" s="102"/>
      <c r="BB57" s="102"/>
      <c r="BC57" s="101"/>
      <c r="BS57" s="33"/>
    </row>
    <row r="58" spans="2:76" ht="18" thickBot="1">
      <c r="B58" s="82">
        <v>14</v>
      </c>
      <c r="C58" s="83"/>
      <c r="D58" s="84">
        <f>Tabelle1!D53</f>
        <v>1</v>
      </c>
      <c r="E58" s="85"/>
      <c r="F58" s="85"/>
      <c r="G58" s="86"/>
      <c r="H58" s="87">
        <f>Tabelle1!H53</f>
        <v>0.42500000000000016</v>
      </c>
      <c r="I58" s="88"/>
      <c r="J58" s="88"/>
      <c r="K58" s="88"/>
      <c r="L58" s="89"/>
      <c r="M58" s="90">
        <f>Tabelle1!M53</f>
      </c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22" t="s">
        <v>11</v>
      </c>
      <c r="AG58" s="92">
        <f>Tabelle1!AG53</f>
      </c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3"/>
      <c r="AY58" s="82">
        <f>IF(Tabelle1!AY53="","",Tabelle1!AY53)</f>
      </c>
      <c r="AZ58" s="286"/>
      <c r="BA58" s="23" t="s">
        <v>10</v>
      </c>
      <c r="BB58" s="286">
        <f>IF(Tabelle1!BB53="","",Tabelle1!BB53)</f>
      </c>
      <c r="BC58" s="83"/>
      <c r="BD58" s="280">
        <f>IF(Tabelle1!BD53="","",Tabelle1!BD53)</f>
      </c>
      <c r="BE58" s="281"/>
      <c r="BF58" s="281"/>
      <c r="BG58" s="281"/>
      <c r="BH58" s="281"/>
      <c r="BI58" s="281"/>
      <c r="BJ58" s="281"/>
      <c r="BK58" s="281"/>
      <c r="BL58" s="282"/>
      <c r="BP58" s="1"/>
      <c r="BQ58" s="1"/>
      <c r="BR58" s="1"/>
      <c r="BS58" s="1"/>
      <c r="BT58" s="1"/>
      <c r="BU58" s="1"/>
      <c r="BV58" s="1"/>
      <c r="BW58" s="1"/>
      <c r="BX58" s="1"/>
    </row>
    <row r="59" spans="2:55" ht="12.75" customHeight="1" thickBot="1">
      <c r="B59" s="24"/>
      <c r="C59" s="25"/>
      <c r="D59" s="26"/>
      <c r="E59" s="27"/>
      <c r="F59" s="27"/>
      <c r="G59" s="28"/>
      <c r="H59" s="26"/>
      <c r="I59" s="27"/>
      <c r="J59" s="27"/>
      <c r="K59" s="27"/>
      <c r="L59" s="28"/>
      <c r="M59" s="70" t="s">
        <v>41</v>
      </c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29"/>
      <c r="AG59" s="71" t="s">
        <v>42</v>
      </c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2"/>
      <c r="AY59" s="27"/>
      <c r="AZ59" s="27"/>
      <c r="BA59" s="27"/>
      <c r="BB59" s="27"/>
      <c r="BC59" s="28"/>
    </row>
    <row r="60" ht="12.75" customHeight="1" thickBot="1"/>
    <row r="61" spans="2:55" ht="18" thickBot="1">
      <c r="B61" s="97" t="s">
        <v>34</v>
      </c>
      <c r="C61" s="99"/>
      <c r="D61" s="97" t="s">
        <v>8</v>
      </c>
      <c r="E61" s="98"/>
      <c r="F61" s="98"/>
      <c r="G61" s="98"/>
      <c r="H61" s="97" t="s">
        <v>0</v>
      </c>
      <c r="I61" s="98"/>
      <c r="J61" s="98"/>
      <c r="K61" s="98"/>
      <c r="L61" s="99"/>
      <c r="M61" s="97" t="s">
        <v>39</v>
      </c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9"/>
      <c r="AY61" s="97" t="s">
        <v>9</v>
      </c>
      <c r="AZ61" s="98"/>
      <c r="BA61" s="98"/>
      <c r="BB61" s="98"/>
      <c r="BC61" s="99"/>
    </row>
    <row r="62" spans="2:76" ht="18" thickBot="1">
      <c r="B62" s="82">
        <v>15</v>
      </c>
      <c r="C62" s="83"/>
      <c r="D62" s="84">
        <f>Tabelle1!D57</f>
        <v>1</v>
      </c>
      <c r="E62" s="85"/>
      <c r="F62" s="85"/>
      <c r="G62" s="86"/>
      <c r="H62" s="87">
        <f>Tabelle1!H57</f>
        <v>0.4333333333333335</v>
      </c>
      <c r="I62" s="88"/>
      <c r="J62" s="88"/>
      <c r="K62" s="88"/>
      <c r="L62" s="89"/>
      <c r="M62" s="90">
        <f>Tabelle1!M57</f>
      </c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22" t="s">
        <v>11</v>
      </c>
      <c r="AG62" s="92">
        <f>Tabelle1!AG57</f>
      </c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3"/>
      <c r="AY62" s="82">
        <f>IF(Tabelle1!AY57="","",Tabelle1!AY57)</f>
      </c>
      <c r="AZ62" s="286"/>
      <c r="BA62" s="23" t="s">
        <v>10</v>
      </c>
      <c r="BB62" s="286">
        <f>IF(Tabelle1!BB57="","",Tabelle1!BB57)</f>
      </c>
      <c r="BC62" s="83"/>
      <c r="BD62" s="280">
        <f>IF(Tabelle1!BD57="","",Tabelle1!BD57)</f>
      </c>
      <c r="BE62" s="281"/>
      <c r="BF62" s="281"/>
      <c r="BG62" s="281"/>
      <c r="BH62" s="281"/>
      <c r="BI62" s="281"/>
      <c r="BJ62" s="281"/>
      <c r="BK62" s="281"/>
      <c r="BL62" s="282"/>
      <c r="BP62" s="1"/>
      <c r="BQ62" s="1"/>
      <c r="BR62" s="1"/>
      <c r="BS62" s="1"/>
      <c r="BT62" s="1"/>
      <c r="BU62" s="1"/>
      <c r="BV62" s="1"/>
      <c r="BW62" s="1"/>
      <c r="BX62" s="1"/>
    </row>
    <row r="63" spans="2:55" ht="12.75" customHeight="1" thickBot="1">
      <c r="B63" s="24"/>
      <c r="C63" s="25"/>
      <c r="D63" s="26"/>
      <c r="E63" s="27"/>
      <c r="F63" s="27"/>
      <c r="G63" s="28"/>
      <c r="H63" s="26"/>
      <c r="I63" s="27"/>
      <c r="J63" s="27"/>
      <c r="K63" s="27"/>
      <c r="L63" s="28"/>
      <c r="M63" s="70" t="s">
        <v>43</v>
      </c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29"/>
      <c r="AG63" s="71" t="s">
        <v>44</v>
      </c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2"/>
      <c r="AY63" s="27"/>
      <c r="AZ63" s="27"/>
      <c r="BA63" s="27"/>
      <c r="BB63" s="27"/>
      <c r="BC63" s="28"/>
    </row>
    <row r="64" ht="12.75" customHeight="1" thickBot="1"/>
    <row r="65" spans="2:55" ht="18" thickBot="1">
      <c r="B65" s="79" t="s">
        <v>34</v>
      </c>
      <c r="C65" s="81"/>
      <c r="D65" s="79" t="s">
        <v>8</v>
      </c>
      <c r="E65" s="80"/>
      <c r="F65" s="80"/>
      <c r="G65" s="80"/>
      <c r="H65" s="79" t="s">
        <v>0</v>
      </c>
      <c r="I65" s="80"/>
      <c r="J65" s="80"/>
      <c r="K65" s="80"/>
      <c r="L65" s="81"/>
      <c r="M65" s="79" t="s">
        <v>40</v>
      </c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1"/>
      <c r="AY65" s="79" t="s">
        <v>9</v>
      </c>
      <c r="AZ65" s="80"/>
      <c r="BA65" s="80"/>
      <c r="BB65" s="80"/>
      <c r="BC65" s="81"/>
    </row>
    <row r="66" spans="2:76" ht="18" thickBot="1">
      <c r="B66" s="82">
        <v>16</v>
      </c>
      <c r="C66" s="83"/>
      <c r="D66" s="84">
        <f>Tabelle1!D61</f>
        <v>1</v>
      </c>
      <c r="E66" s="85"/>
      <c r="F66" s="85"/>
      <c r="G66" s="86"/>
      <c r="H66" s="87">
        <f>Tabelle1!H61</f>
        <v>0.4333333333333335</v>
      </c>
      <c r="I66" s="88"/>
      <c r="J66" s="88"/>
      <c r="K66" s="88"/>
      <c r="L66" s="89"/>
      <c r="M66" s="90">
        <f>Tabelle1!M61</f>
      </c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19" t="s">
        <v>11</v>
      </c>
      <c r="AG66" s="92">
        <f>Tabelle1!AG61</f>
      </c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93"/>
      <c r="AY66" s="82">
        <f>IF(Tabelle1!AY61="","",Tabelle1!AY61)</f>
      </c>
      <c r="AZ66" s="286"/>
      <c r="BA66" s="23" t="s">
        <v>10</v>
      </c>
      <c r="BB66" s="286">
        <f>IF(Tabelle1!BB61="","",Tabelle1!BB61)</f>
      </c>
      <c r="BC66" s="83"/>
      <c r="BD66" s="280">
        <f>IF(Tabelle1!BD61="","",Tabelle1!BD61)</f>
      </c>
      <c r="BE66" s="281"/>
      <c r="BF66" s="281"/>
      <c r="BG66" s="281"/>
      <c r="BH66" s="281"/>
      <c r="BI66" s="281"/>
      <c r="BJ66" s="281"/>
      <c r="BK66" s="281"/>
      <c r="BL66" s="282"/>
      <c r="BP66" s="1"/>
      <c r="BQ66" s="1"/>
      <c r="BR66" s="1"/>
      <c r="BS66" s="1"/>
      <c r="BT66" s="1"/>
      <c r="BU66" s="1"/>
      <c r="BV66" s="1"/>
      <c r="BW66" s="1"/>
      <c r="BX66" s="1"/>
    </row>
    <row r="67" spans="2:55" ht="12.75" customHeight="1" thickBot="1">
      <c r="B67" s="24"/>
      <c r="C67" s="25"/>
      <c r="D67" s="26"/>
      <c r="E67" s="27"/>
      <c r="F67" s="27"/>
      <c r="G67" s="28"/>
      <c r="H67" s="26"/>
      <c r="I67" s="27"/>
      <c r="J67" s="27"/>
      <c r="K67" s="27"/>
      <c r="L67" s="28"/>
      <c r="M67" s="70" t="s">
        <v>45</v>
      </c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29"/>
      <c r="AG67" s="71" t="s">
        <v>46</v>
      </c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2"/>
      <c r="AY67" s="27"/>
      <c r="AZ67" s="27"/>
      <c r="BA67" s="27"/>
      <c r="BB67" s="27"/>
      <c r="BC67" s="28"/>
    </row>
    <row r="68" ht="18" thickBot="1"/>
    <row r="69" spans="13:50" ht="18" thickBot="1">
      <c r="M69" s="73" t="s">
        <v>47</v>
      </c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5"/>
    </row>
    <row r="70" spans="13:50" ht="17.25">
      <c r="M70" s="76" t="s">
        <v>3</v>
      </c>
      <c r="N70" s="77"/>
      <c r="O70" s="78"/>
      <c r="P70" s="61">
        <f>Tabelle1!P65</f>
      </c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3"/>
    </row>
    <row r="71" spans="13:50" ht="17.25">
      <c r="M71" s="55" t="s">
        <v>4</v>
      </c>
      <c r="N71" s="56"/>
      <c r="O71" s="57"/>
      <c r="P71" s="64">
        <f>Tabelle1!P66</f>
      </c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6"/>
    </row>
    <row r="72" spans="13:50" ht="17.25">
      <c r="M72" s="55" t="s">
        <v>5</v>
      </c>
      <c r="N72" s="56"/>
      <c r="O72" s="57"/>
      <c r="P72" s="64">
        <f>Tabelle1!P67</f>
      </c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6"/>
    </row>
    <row r="73" spans="13:50" ht="17.25">
      <c r="M73" s="55" t="s">
        <v>6</v>
      </c>
      <c r="N73" s="56"/>
      <c r="O73" s="57"/>
      <c r="P73" s="64">
        <f>Tabelle1!P68</f>
      </c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6"/>
    </row>
    <row r="74" spans="13:50" ht="17.25">
      <c r="M74" s="55" t="s">
        <v>48</v>
      </c>
      <c r="N74" s="56"/>
      <c r="O74" s="57"/>
      <c r="P74" s="64">
        <f>Tabelle1!P69</f>
      </c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6"/>
    </row>
    <row r="75" spans="13:50" ht="17.25">
      <c r="M75" s="55" t="s">
        <v>49</v>
      </c>
      <c r="N75" s="56"/>
      <c r="O75" s="57"/>
      <c r="P75" s="64">
        <f>Tabelle1!P70</f>
      </c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6"/>
    </row>
    <row r="76" spans="13:50" ht="17.25">
      <c r="M76" s="55" t="s">
        <v>50</v>
      </c>
      <c r="N76" s="56"/>
      <c r="O76" s="57"/>
      <c r="P76" s="283">
        <f>Tabelle1!P71</f>
      </c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4"/>
      <c r="AK76" s="284"/>
      <c r="AL76" s="284"/>
      <c r="AM76" s="284"/>
      <c r="AN76" s="284"/>
      <c r="AO76" s="284"/>
      <c r="AP76" s="284"/>
      <c r="AQ76" s="284"/>
      <c r="AR76" s="284"/>
      <c r="AS76" s="284"/>
      <c r="AT76" s="284"/>
      <c r="AU76" s="284"/>
      <c r="AV76" s="284"/>
      <c r="AW76" s="284"/>
      <c r="AX76" s="285"/>
    </row>
    <row r="77" spans="13:50" ht="18" thickBot="1">
      <c r="M77" s="58" t="s">
        <v>51</v>
      </c>
      <c r="N77" s="59"/>
      <c r="O77" s="60"/>
      <c r="P77" s="277">
        <f>Tabelle1!P72</f>
      </c>
      <c r="Q77" s="278"/>
      <c r="R77" s="278"/>
      <c r="S77" s="278"/>
      <c r="T77" s="278"/>
      <c r="U77" s="278"/>
      <c r="V77" s="278"/>
      <c r="W77" s="278"/>
      <c r="X77" s="278"/>
      <c r="Y77" s="278"/>
      <c r="Z77" s="278"/>
      <c r="AA77" s="278"/>
      <c r="AB77" s="278"/>
      <c r="AC77" s="278"/>
      <c r="AD77" s="278"/>
      <c r="AE77" s="278"/>
      <c r="AF77" s="278"/>
      <c r="AG77" s="278"/>
      <c r="AH77" s="278"/>
      <c r="AI77" s="278"/>
      <c r="AJ77" s="278"/>
      <c r="AK77" s="278"/>
      <c r="AL77" s="278"/>
      <c r="AM77" s="278"/>
      <c r="AN77" s="278"/>
      <c r="AO77" s="278"/>
      <c r="AP77" s="278"/>
      <c r="AQ77" s="278"/>
      <c r="AR77" s="278"/>
      <c r="AS77" s="278"/>
      <c r="AT77" s="278"/>
      <c r="AU77" s="278"/>
      <c r="AV77" s="278"/>
      <c r="AW77" s="278"/>
      <c r="AX77" s="279"/>
    </row>
  </sheetData>
  <sheetProtection password="F4F0" sheet="1" objects="1" scenarios="1"/>
  <mergeCells count="296">
    <mergeCell ref="AJ12:AQ12"/>
    <mergeCell ref="AJ14:AM14"/>
    <mergeCell ref="E2:AZ2"/>
    <mergeCell ref="E4:AZ4"/>
    <mergeCell ref="E6:AZ6"/>
    <mergeCell ref="E8:P8"/>
    <mergeCell ref="Q8:AZ8"/>
    <mergeCell ref="E9:P9"/>
    <mergeCell ref="Q9:AZ9"/>
    <mergeCell ref="E14:K14"/>
    <mergeCell ref="AD17:AE17"/>
    <mergeCell ref="AF17:BC17"/>
    <mergeCell ref="P14:S14"/>
    <mergeCell ref="T14:X14"/>
    <mergeCell ref="AD14:AI14"/>
    <mergeCell ref="E10:P10"/>
    <mergeCell ref="Q10:AZ10"/>
    <mergeCell ref="E12:K12"/>
    <mergeCell ref="L12:X12"/>
    <mergeCell ref="AD12:AI12"/>
    <mergeCell ref="L14:M14"/>
    <mergeCell ref="N14:O14"/>
    <mergeCell ref="B18:C18"/>
    <mergeCell ref="D18:AA18"/>
    <mergeCell ref="AD18:AE18"/>
    <mergeCell ref="B16:AA16"/>
    <mergeCell ref="AD16:BC16"/>
    <mergeCell ref="B17:C17"/>
    <mergeCell ref="D17:AA17"/>
    <mergeCell ref="AF18:BC18"/>
    <mergeCell ref="B19:C19"/>
    <mergeCell ref="D19:AA19"/>
    <mergeCell ref="AD19:AE19"/>
    <mergeCell ref="AF19:BC19"/>
    <mergeCell ref="B20:C20"/>
    <mergeCell ref="D20:AA20"/>
    <mergeCell ref="AD20:AE20"/>
    <mergeCell ref="AF20:BC20"/>
    <mergeCell ref="B26:C26"/>
    <mergeCell ref="D26:G26"/>
    <mergeCell ref="H26:J26"/>
    <mergeCell ref="K26:O26"/>
    <mergeCell ref="P26:AX26"/>
    <mergeCell ref="AY26:BC26"/>
    <mergeCell ref="BD26:BH26"/>
    <mergeCell ref="B27:C27"/>
    <mergeCell ref="D27:G27"/>
    <mergeCell ref="H27:J27"/>
    <mergeCell ref="K27:O27"/>
    <mergeCell ref="P27:AF27"/>
    <mergeCell ref="AH27:AX27"/>
    <mergeCell ref="AY27:AZ27"/>
    <mergeCell ref="BB27:BC27"/>
    <mergeCell ref="BD27:BH27"/>
    <mergeCell ref="B28:C28"/>
    <mergeCell ref="D28:G28"/>
    <mergeCell ref="H28:J28"/>
    <mergeCell ref="K28:O28"/>
    <mergeCell ref="P28:AF28"/>
    <mergeCell ref="AH28:AX28"/>
    <mergeCell ref="AY28:AZ28"/>
    <mergeCell ref="BB28:BC28"/>
    <mergeCell ref="BD28:BH28"/>
    <mergeCell ref="B29:C29"/>
    <mergeCell ref="D29:G29"/>
    <mergeCell ref="H29:J29"/>
    <mergeCell ref="K29:O29"/>
    <mergeCell ref="P29:AF29"/>
    <mergeCell ref="AH29:AX29"/>
    <mergeCell ref="AY29:AZ29"/>
    <mergeCell ref="BB29:BC29"/>
    <mergeCell ref="BD29:BH29"/>
    <mergeCell ref="B30:C30"/>
    <mergeCell ref="D30:G30"/>
    <mergeCell ref="H30:J30"/>
    <mergeCell ref="K30:O30"/>
    <mergeCell ref="P30:AF30"/>
    <mergeCell ref="AH30:AX30"/>
    <mergeCell ref="AY30:AZ30"/>
    <mergeCell ref="BB30:BC30"/>
    <mergeCell ref="BD30:BH30"/>
    <mergeCell ref="B31:C31"/>
    <mergeCell ref="D31:G31"/>
    <mergeCell ref="H31:J31"/>
    <mergeCell ref="K31:O31"/>
    <mergeCell ref="P31:AF31"/>
    <mergeCell ref="AH31:AX31"/>
    <mergeCell ref="AY31:AZ31"/>
    <mergeCell ref="BB31:BC31"/>
    <mergeCell ref="BD31:BH31"/>
    <mergeCell ref="B32:C32"/>
    <mergeCell ref="D32:G32"/>
    <mergeCell ref="H32:J32"/>
    <mergeCell ref="K32:O32"/>
    <mergeCell ref="P32:AF32"/>
    <mergeCell ref="AH32:AX32"/>
    <mergeCell ref="AY32:AZ32"/>
    <mergeCell ref="BB32:BC32"/>
    <mergeCell ref="BD32:BH32"/>
    <mergeCell ref="B33:C33"/>
    <mergeCell ref="D33:G33"/>
    <mergeCell ref="H33:J33"/>
    <mergeCell ref="K33:O33"/>
    <mergeCell ref="P33:AF33"/>
    <mergeCell ref="AH33:AX33"/>
    <mergeCell ref="AY33:AZ33"/>
    <mergeCell ref="BB33:BC33"/>
    <mergeCell ref="BD33:BH33"/>
    <mergeCell ref="B34:C34"/>
    <mergeCell ref="D34:G34"/>
    <mergeCell ref="H34:J34"/>
    <mergeCell ref="K34:O34"/>
    <mergeCell ref="P34:AF34"/>
    <mergeCell ref="AH34:AX34"/>
    <mergeCell ref="AY34:AZ34"/>
    <mergeCell ref="BB34:BC34"/>
    <mergeCell ref="BD34:BH34"/>
    <mergeCell ref="B35:C35"/>
    <mergeCell ref="D35:G35"/>
    <mergeCell ref="H35:J35"/>
    <mergeCell ref="K35:O35"/>
    <mergeCell ref="P35:AF35"/>
    <mergeCell ref="AH35:AX35"/>
    <mergeCell ref="AY35:AZ35"/>
    <mergeCell ref="BB35:BC35"/>
    <mergeCell ref="BD35:BH35"/>
    <mergeCell ref="B36:C36"/>
    <mergeCell ref="D36:G36"/>
    <mergeCell ref="H36:J36"/>
    <mergeCell ref="K36:O36"/>
    <mergeCell ref="P36:AF36"/>
    <mergeCell ref="AH36:AX36"/>
    <mergeCell ref="AY36:AZ36"/>
    <mergeCell ref="BB36:BC36"/>
    <mergeCell ref="BD36:BH36"/>
    <mergeCell ref="B37:C37"/>
    <mergeCell ref="D37:G37"/>
    <mergeCell ref="H37:J37"/>
    <mergeCell ref="K37:O37"/>
    <mergeCell ref="P37:AF37"/>
    <mergeCell ref="AH37:AX37"/>
    <mergeCell ref="AY37:AZ37"/>
    <mergeCell ref="BB37:BC37"/>
    <mergeCell ref="BD37:BH37"/>
    <mergeCell ref="B38:C38"/>
    <mergeCell ref="D38:G38"/>
    <mergeCell ref="H38:J38"/>
    <mergeCell ref="K38:O38"/>
    <mergeCell ref="P38:AF38"/>
    <mergeCell ref="AH38:AX38"/>
    <mergeCell ref="AY38:AZ38"/>
    <mergeCell ref="BB38:BC38"/>
    <mergeCell ref="BD38:BH38"/>
    <mergeCell ref="B40:T40"/>
    <mergeCell ref="U40:W40"/>
    <mergeCell ref="X40:Z40"/>
    <mergeCell ref="AA40:AE40"/>
    <mergeCell ref="AF40:AH40"/>
    <mergeCell ref="AD42:AE42"/>
    <mergeCell ref="AF42:AH42"/>
    <mergeCell ref="B41:C41"/>
    <mergeCell ref="D41:T41"/>
    <mergeCell ref="U41:W41"/>
    <mergeCell ref="X41:Z41"/>
    <mergeCell ref="AA41:AB41"/>
    <mergeCell ref="AD41:AE41"/>
    <mergeCell ref="U43:W43"/>
    <mergeCell ref="X43:Z43"/>
    <mergeCell ref="AA43:AB43"/>
    <mergeCell ref="AD43:AE43"/>
    <mergeCell ref="AF41:AH41"/>
    <mergeCell ref="B42:C42"/>
    <mergeCell ref="D42:T42"/>
    <mergeCell ref="U42:W42"/>
    <mergeCell ref="X42:Z42"/>
    <mergeCell ref="AA42:AB42"/>
    <mergeCell ref="AF43:AH43"/>
    <mergeCell ref="B44:C44"/>
    <mergeCell ref="D44:T44"/>
    <mergeCell ref="U44:W44"/>
    <mergeCell ref="X44:Z44"/>
    <mergeCell ref="AA44:AB44"/>
    <mergeCell ref="AD44:AE44"/>
    <mergeCell ref="AF44:AH44"/>
    <mergeCell ref="B43:C43"/>
    <mergeCell ref="D43:T43"/>
    <mergeCell ref="B46:T46"/>
    <mergeCell ref="U46:W46"/>
    <mergeCell ref="X46:Z46"/>
    <mergeCell ref="AA46:AE46"/>
    <mergeCell ref="AF46:AH46"/>
    <mergeCell ref="B47:C47"/>
    <mergeCell ref="D47:T47"/>
    <mergeCell ref="U47:W47"/>
    <mergeCell ref="X47:Z47"/>
    <mergeCell ref="AA47:AB47"/>
    <mergeCell ref="AD47:AE47"/>
    <mergeCell ref="AF47:AH47"/>
    <mergeCell ref="AF48:AH48"/>
    <mergeCell ref="AF49:AH49"/>
    <mergeCell ref="B48:C48"/>
    <mergeCell ref="D48:T48"/>
    <mergeCell ref="U48:W48"/>
    <mergeCell ref="X48:Z48"/>
    <mergeCell ref="AA48:AB48"/>
    <mergeCell ref="AD48:AE48"/>
    <mergeCell ref="X50:Z50"/>
    <mergeCell ref="AA50:AB50"/>
    <mergeCell ref="AD50:AE50"/>
    <mergeCell ref="U49:W49"/>
    <mergeCell ref="X49:Z49"/>
    <mergeCell ref="AA49:AB49"/>
    <mergeCell ref="AD49:AE49"/>
    <mergeCell ref="AF50:AH50"/>
    <mergeCell ref="B49:C49"/>
    <mergeCell ref="D49:T49"/>
    <mergeCell ref="B53:C53"/>
    <mergeCell ref="D53:G53"/>
    <mergeCell ref="H53:L53"/>
    <mergeCell ref="M53:AX53"/>
    <mergeCell ref="B50:C50"/>
    <mergeCell ref="D50:T50"/>
    <mergeCell ref="U50:W50"/>
    <mergeCell ref="AY53:BC53"/>
    <mergeCell ref="B54:C54"/>
    <mergeCell ref="D54:G54"/>
    <mergeCell ref="H54:L54"/>
    <mergeCell ref="M54:AE54"/>
    <mergeCell ref="AG54:AX54"/>
    <mergeCell ref="AY54:AZ54"/>
    <mergeCell ref="BB54:BC54"/>
    <mergeCell ref="M55:AE55"/>
    <mergeCell ref="AG55:AX55"/>
    <mergeCell ref="B57:C57"/>
    <mergeCell ref="D57:G57"/>
    <mergeCell ref="H57:L57"/>
    <mergeCell ref="M57:AX57"/>
    <mergeCell ref="AY57:BC57"/>
    <mergeCell ref="B61:C61"/>
    <mergeCell ref="D61:G61"/>
    <mergeCell ref="H61:L61"/>
    <mergeCell ref="M61:AX61"/>
    <mergeCell ref="AY61:BC61"/>
    <mergeCell ref="B58:C58"/>
    <mergeCell ref="D58:G58"/>
    <mergeCell ref="H58:L58"/>
    <mergeCell ref="M58:AE58"/>
    <mergeCell ref="AG58:AX58"/>
    <mergeCell ref="H62:L62"/>
    <mergeCell ref="M62:AE62"/>
    <mergeCell ref="AG62:AX62"/>
    <mergeCell ref="AY62:AZ62"/>
    <mergeCell ref="BB58:BC58"/>
    <mergeCell ref="M59:AE59"/>
    <mergeCell ref="AG59:AX59"/>
    <mergeCell ref="AY58:AZ58"/>
    <mergeCell ref="BB62:BC62"/>
    <mergeCell ref="AG66:AX66"/>
    <mergeCell ref="AY66:AZ66"/>
    <mergeCell ref="BB66:BC66"/>
    <mergeCell ref="M63:AE63"/>
    <mergeCell ref="AG63:AX63"/>
    <mergeCell ref="B65:C65"/>
    <mergeCell ref="D65:G65"/>
    <mergeCell ref="H65:L65"/>
    <mergeCell ref="M65:AX65"/>
    <mergeCell ref="P74:AX74"/>
    <mergeCell ref="M75:O75"/>
    <mergeCell ref="P75:AX75"/>
    <mergeCell ref="AY65:BC65"/>
    <mergeCell ref="B62:C62"/>
    <mergeCell ref="D62:G62"/>
    <mergeCell ref="B66:C66"/>
    <mergeCell ref="D66:G66"/>
    <mergeCell ref="H66:L66"/>
    <mergeCell ref="M66:AE66"/>
    <mergeCell ref="M67:AE67"/>
    <mergeCell ref="AG67:AX67"/>
    <mergeCell ref="M69:AX69"/>
    <mergeCell ref="M70:O70"/>
    <mergeCell ref="P70:AX70"/>
    <mergeCell ref="M76:O76"/>
    <mergeCell ref="P76:AX76"/>
    <mergeCell ref="M71:O71"/>
    <mergeCell ref="P71:AX71"/>
    <mergeCell ref="M72:O72"/>
    <mergeCell ref="P72:AX72"/>
    <mergeCell ref="M73:O73"/>
    <mergeCell ref="P73:AX73"/>
    <mergeCell ref="M77:O77"/>
    <mergeCell ref="P77:AX77"/>
    <mergeCell ref="BD54:BL54"/>
    <mergeCell ref="BD58:BL58"/>
    <mergeCell ref="BD62:BL62"/>
    <mergeCell ref="BD66:BL66"/>
    <mergeCell ref="M74:O74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Gerosa</cp:lastModifiedBy>
  <cp:lastPrinted>2015-04-21T12:04:31Z</cp:lastPrinted>
  <dcterms:created xsi:type="dcterms:W3CDTF">1996-10-17T05:27:31Z</dcterms:created>
  <dcterms:modified xsi:type="dcterms:W3CDTF">2023-11-25T13:19:35Z</dcterms:modified>
  <cp:category/>
  <cp:version/>
  <cp:contentType/>
  <cp:contentStatus/>
</cp:coreProperties>
</file>